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192" i="1" l="1"/>
  <c r="B191" i="1"/>
  <c r="B189" i="1"/>
  <c r="B187" i="1"/>
  <c r="B186" i="1"/>
  <c r="B184" i="1"/>
  <c r="B183" i="1"/>
  <c r="B182" i="1"/>
  <c r="B180" i="1"/>
  <c r="B179" i="1"/>
  <c r="B178" i="1"/>
  <c r="B177" i="1"/>
  <c r="B176" i="1"/>
  <c r="B174" i="1"/>
  <c r="B173" i="1"/>
  <c r="B172" i="1"/>
  <c r="B170" i="1"/>
  <c r="B169" i="1"/>
  <c r="B168" i="1"/>
  <c r="B166" i="1"/>
  <c r="B165" i="1"/>
  <c r="B164" i="1"/>
  <c r="B163" i="1"/>
  <c r="B162" i="1"/>
  <c r="B161" i="1"/>
  <c r="B160" i="1"/>
  <c r="B158" i="1"/>
  <c r="B156" i="1"/>
  <c r="B155" i="1"/>
  <c r="B151" i="1"/>
  <c r="B150" i="1"/>
  <c r="B149" i="1"/>
  <c r="B148" i="1"/>
  <c r="B147" i="1"/>
  <c r="B146" i="1"/>
  <c r="B145" i="1"/>
  <c r="B143" i="1"/>
  <c r="B141" i="1"/>
  <c r="B140" i="1"/>
  <c r="B139" i="1"/>
  <c r="B138" i="1"/>
  <c r="B136" i="1"/>
  <c r="B135" i="1"/>
  <c r="B134" i="1"/>
  <c r="B133" i="1"/>
  <c r="B131" i="1"/>
  <c r="B130" i="1"/>
  <c r="B128" i="1"/>
  <c r="B126" i="1"/>
  <c r="B125" i="1"/>
  <c r="B124" i="1"/>
  <c r="B122" i="1"/>
  <c r="B121" i="1"/>
  <c r="B120" i="1"/>
  <c r="B119" i="1"/>
  <c r="B118" i="1"/>
  <c r="B116" i="1"/>
  <c r="B114" i="1"/>
  <c r="B113" i="1"/>
  <c r="B111" i="1"/>
  <c r="B110" i="1"/>
  <c r="B109" i="1"/>
  <c r="B107" i="1"/>
  <c r="B106" i="1"/>
  <c r="B105" i="1"/>
  <c r="B104" i="1"/>
  <c r="B103" i="1"/>
  <c r="B101" i="1"/>
  <c r="B100" i="1"/>
  <c r="B98" i="1"/>
  <c r="B96" i="1"/>
  <c r="B95" i="1"/>
  <c r="B94" i="1"/>
  <c r="B92" i="1"/>
  <c r="B91" i="1"/>
  <c r="B90" i="1"/>
  <c r="B89" i="1"/>
  <c r="B88" i="1"/>
  <c r="B85" i="1"/>
  <c r="B83" i="1"/>
  <c r="B82" i="1"/>
  <c r="B80" i="1"/>
  <c r="B79" i="1"/>
  <c r="B78" i="1"/>
  <c r="B76" i="1"/>
  <c r="B75" i="1"/>
  <c r="B74" i="1"/>
  <c r="B73" i="1"/>
  <c r="B72" i="1"/>
  <c r="B71" i="1"/>
  <c r="B70" i="1"/>
  <c r="B68" i="1"/>
  <c r="B66" i="1"/>
  <c r="B65" i="1"/>
  <c r="B64" i="1"/>
  <c r="B63" i="1"/>
  <c r="B61" i="1"/>
  <c r="B57" i="1"/>
  <c r="B56" i="1"/>
  <c r="B55" i="1"/>
  <c r="B54" i="1"/>
  <c r="B53" i="1"/>
  <c r="B51" i="1"/>
  <c r="B50" i="1"/>
  <c r="B49" i="1"/>
  <c r="B47" i="1"/>
  <c r="B45" i="1"/>
  <c r="B44" i="1"/>
  <c r="B43" i="1"/>
  <c r="B42" i="1"/>
  <c r="B41" i="1"/>
  <c r="B38" i="1"/>
  <c r="B35" i="1"/>
  <c r="B34" i="1"/>
  <c r="B33" i="1"/>
  <c r="B32" i="1"/>
  <c r="B31" i="1"/>
  <c r="B30" i="1"/>
  <c r="B28" i="1"/>
  <c r="B27" i="1"/>
  <c r="B26" i="1"/>
  <c r="B25" i="1"/>
  <c r="B24" i="1"/>
  <c r="B21" i="1"/>
  <c r="B20" i="1"/>
  <c r="B19" i="1"/>
  <c r="B18" i="1"/>
  <c r="B17" i="1"/>
  <c r="B16" i="1"/>
  <c r="B14" i="1"/>
  <c r="B13" i="1"/>
  <c r="B12" i="1"/>
  <c r="B11" i="1"/>
  <c r="B10" i="1"/>
  <c r="B9" i="1"/>
  <c r="B8" i="1"/>
  <c r="B6" i="1"/>
  <c r="B5" i="1"/>
  <c r="D152" i="1" l="1"/>
  <c r="F23" i="1" l="1"/>
  <c r="D23" i="1"/>
  <c r="F15" i="1"/>
  <c r="D15" i="1"/>
  <c r="I15" i="1" s="1"/>
  <c r="I23" i="1" l="1"/>
  <c r="D4" i="1"/>
  <c r="H4" i="1" s="1"/>
  <c r="F4" i="1"/>
  <c r="M4" i="1" l="1"/>
  <c r="S4" i="1" s="1"/>
  <c r="I4" i="1"/>
  <c r="K4" i="1" s="1"/>
  <c r="D5" i="1"/>
  <c r="F5" i="1"/>
  <c r="T4" i="1" l="1"/>
  <c r="I5" i="1"/>
  <c r="H5" i="1"/>
  <c r="M5" i="1" s="1"/>
  <c r="S5" i="1" s="1"/>
  <c r="F29" i="1"/>
  <c r="S59" i="1"/>
  <c r="K5" i="1" l="1"/>
  <c r="T5" i="1" s="1"/>
  <c r="I190" i="1"/>
  <c r="F190" i="1"/>
  <c r="D190" i="1"/>
  <c r="H190" i="1" l="1"/>
  <c r="M190" i="1" s="1"/>
  <c r="S190" i="1" s="1"/>
  <c r="I102" i="1"/>
  <c r="F102" i="1"/>
  <c r="D102" i="1"/>
  <c r="F87" i="1"/>
  <c r="D87" i="1"/>
  <c r="I86" i="1"/>
  <c r="F86" i="1"/>
  <c r="D86" i="1"/>
  <c r="H86" i="1" l="1"/>
  <c r="M86" i="1" s="1"/>
  <c r="S86" i="1" s="1"/>
  <c r="H102" i="1"/>
  <c r="M102" i="1" s="1"/>
  <c r="S102" i="1" s="1"/>
  <c r="K190" i="1"/>
  <c r="T190" i="1" s="1"/>
  <c r="H87" i="1"/>
  <c r="M87" i="1" s="1"/>
  <c r="K102" i="1"/>
  <c r="K86" i="1"/>
  <c r="I132" i="1"/>
  <c r="F132" i="1"/>
  <c r="D132" i="1"/>
  <c r="I117" i="1"/>
  <c r="F117" i="1"/>
  <c r="D117" i="1"/>
  <c r="H132" i="1" l="1"/>
  <c r="M132" i="1" s="1"/>
  <c r="S132" i="1" s="1"/>
  <c r="H117" i="1"/>
  <c r="M117" i="1"/>
  <c r="K87" i="1"/>
  <c r="T87" i="1" s="1"/>
  <c r="T102" i="1"/>
  <c r="T86" i="1"/>
  <c r="K132" i="1"/>
  <c r="K117" i="1"/>
  <c r="S117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60" i="1"/>
  <c r="D6" i="1"/>
  <c r="D7" i="1"/>
  <c r="D8" i="1"/>
  <c r="D9" i="1"/>
  <c r="D10" i="1"/>
  <c r="D11" i="1"/>
  <c r="D12" i="1"/>
  <c r="D13" i="1"/>
  <c r="D14" i="1"/>
  <c r="D16" i="1"/>
  <c r="D17" i="1"/>
  <c r="D18" i="1"/>
  <c r="D19" i="1"/>
  <c r="D20" i="1"/>
  <c r="D21" i="1"/>
  <c r="D22" i="1"/>
  <c r="D24" i="1"/>
  <c r="D25" i="1"/>
  <c r="D26" i="1"/>
  <c r="D27" i="1"/>
  <c r="D28" i="1"/>
  <c r="I28" i="1" s="1"/>
  <c r="D29" i="1"/>
  <c r="H29" i="1" s="1"/>
  <c r="D30" i="1"/>
  <c r="D31" i="1"/>
  <c r="D32" i="1"/>
  <c r="D33" i="1"/>
  <c r="D34" i="1"/>
  <c r="D35" i="1"/>
  <c r="D36" i="1"/>
  <c r="D37" i="1"/>
  <c r="D38" i="1"/>
  <c r="D39" i="1"/>
  <c r="I39" i="1" s="1"/>
  <c r="D40" i="1"/>
  <c r="D41" i="1"/>
  <c r="I41" i="1" s="1"/>
  <c r="D42" i="1"/>
  <c r="D43" i="1"/>
  <c r="D44" i="1"/>
  <c r="D45" i="1"/>
  <c r="I45" i="1" s="1"/>
  <c r="D46" i="1"/>
  <c r="D47" i="1"/>
  <c r="D48" i="1"/>
  <c r="D49" i="1"/>
  <c r="I49" i="1" s="1"/>
  <c r="D50" i="1"/>
  <c r="D51" i="1"/>
  <c r="D52" i="1"/>
  <c r="D53" i="1"/>
  <c r="I53" i="1" s="1"/>
  <c r="D54" i="1"/>
  <c r="D55" i="1"/>
  <c r="D56" i="1"/>
  <c r="D57" i="1"/>
  <c r="I57" i="1" s="1"/>
  <c r="D58" i="1"/>
  <c r="D59" i="1"/>
  <c r="D60" i="1"/>
  <c r="D61" i="1"/>
  <c r="D63" i="1"/>
  <c r="D64" i="1"/>
  <c r="D65" i="1"/>
  <c r="D66" i="1"/>
  <c r="D67" i="1"/>
  <c r="D68" i="1"/>
  <c r="D70" i="1"/>
  <c r="D71" i="1"/>
  <c r="D72" i="1"/>
  <c r="D73" i="1"/>
  <c r="D74" i="1"/>
  <c r="D75" i="1"/>
  <c r="D76" i="1"/>
  <c r="D78" i="1"/>
  <c r="D79" i="1"/>
  <c r="D80" i="1"/>
  <c r="D81" i="1"/>
  <c r="D82" i="1"/>
  <c r="D83" i="1"/>
  <c r="D85" i="1"/>
  <c r="D88" i="1"/>
  <c r="D89" i="1"/>
  <c r="D90" i="1"/>
  <c r="D91" i="1"/>
  <c r="D92" i="1"/>
  <c r="D94" i="1"/>
  <c r="D95" i="1"/>
  <c r="D96" i="1"/>
  <c r="D97" i="1"/>
  <c r="D98" i="1"/>
  <c r="D100" i="1"/>
  <c r="D101" i="1"/>
  <c r="D103" i="1"/>
  <c r="D104" i="1"/>
  <c r="D105" i="1"/>
  <c r="D106" i="1"/>
  <c r="D107" i="1"/>
  <c r="D109" i="1"/>
  <c r="D110" i="1"/>
  <c r="D111" i="1"/>
  <c r="D112" i="1"/>
  <c r="D113" i="1"/>
  <c r="D114" i="1"/>
  <c r="D116" i="1"/>
  <c r="D118" i="1"/>
  <c r="D119" i="1"/>
  <c r="D120" i="1"/>
  <c r="D121" i="1"/>
  <c r="D122" i="1"/>
  <c r="D124" i="1"/>
  <c r="D125" i="1"/>
  <c r="D126" i="1"/>
  <c r="D127" i="1"/>
  <c r="D128" i="1"/>
  <c r="D130" i="1"/>
  <c r="D131" i="1"/>
  <c r="D133" i="1"/>
  <c r="D134" i="1"/>
  <c r="D135" i="1"/>
  <c r="D136" i="1"/>
  <c r="D138" i="1"/>
  <c r="D139" i="1"/>
  <c r="D140" i="1"/>
  <c r="D141" i="1"/>
  <c r="D142" i="1"/>
  <c r="D143" i="1"/>
  <c r="D145" i="1"/>
  <c r="D146" i="1"/>
  <c r="D147" i="1"/>
  <c r="D148" i="1"/>
  <c r="D149" i="1"/>
  <c r="D150" i="1"/>
  <c r="D151" i="1"/>
  <c r="D154" i="1"/>
  <c r="D155" i="1"/>
  <c r="D156" i="1"/>
  <c r="D157" i="1"/>
  <c r="D158" i="1"/>
  <c r="D160" i="1"/>
  <c r="D161" i="1"/>
  <c r="D162" i="1"/>
  <c r="D163" i="1"/>
  <c r="D164" i="1"/>
  <c r="D165" i="1"/>
  <c r="D166" i="1"/>
  <c r="D168" i="1"/>
  <c r="D169" i="1"/>
  <c r="D170" i="1"/>
  <c r="D171" i="1"/>
  <c r="D172" i="1"/>
  <c r="D173" i="1"/>
  <c r="D174" i="1"/>
  <c r="D176" i="1"/>
  <c r="D177" i="1"/>
  <c r="D178" i="1"/>
  <c r="D179" i="1"/>
  <c r="D180" i="1"/>
  <c r="D182" i="1"/>
  <c r="D183" i="1"/>
  <c r="D184" i="1"/>
  <c r="D185" i="1"/>
  <c r="D186" i="1"/>
  <c r="D187" i="1"/>
  <c r="D189" i="1"/>
  <c r="D191" i="1"/>
  <c r="D192" i="1"/>
  <c r="D167" i="1" l="1"/>
  <c r="H23" i="1"/>
  <c r="H15" i="1"/>
  <c r="D188" i="1"/>
  <c r="D181" i="1"/>
  <c r="T132" i="1"/>
  <c r="D62" i="1"/>
  <c r="T117" i="1"/>
  <c r="D175" i="1"/>
  <c r="D137" i="1"/>
  <c r="D123" i="1"/>
  <c r="D108" i="1"/>
  <c r="D93" i="1"/>
  <c r="D115" i="1"/>
  <c r="D84" i="1"/>
  <c r="D69" i="1"/>
  <c r="D159" i="1"/>
  <c r="D144" i="1"/>
  <c r="D129" i="1"/>
  <c r="D99" i="1"/>
  <c r="I56" i="1"/>
  <c r="I52" i="1"/>
  <c r="I48" i="1"/>
  <c r="I44" i="1"/>
  <c r="I40" i="1"/>
  <c r="I35" i="1"/>
  <c r="I31" i="1"/>
  <c r="I27" i="1"/>
  <c r="I24" i="1"/>
  <c r="I19" i="1"/>
  <c r="I11" i="1"/>
  <c r="I7" i="1"/>
  <c r="I59" i="1"/>
  <c r="I55" i="1"/>
  <c r="I51" i="1"/>
  <c r="I47" i="1"/>
  <c r="I43" i="1"/>
  <c r="I38" i="1"/>
  <c r="I34" i="1"/>
  <c r="I30" i="1"/>
  <c r="I26" i="1"/>
  <c r="I22" i="1"/>
  <c r="I18" i="1"/>
  <c r="I14" i="1"/>
  <c r="I10" i="1"/>
  <c r="I6" i="1"/>
  <c r="I58" i="1"/>
  <c r="I54" i="1"/>
  <c r="I50" i="1"/>
  <c r="I46" i="1"/>
  <c r="I42" i="1"/>
  <c r="I37" i="1"/>
  <c r="I33" i="1"/>
  <c r="I29" i="1"/>
  <c r="I25" i="1"/>
  <c r="I21" i="1"/>
  <c r="I17" i="1"/>
  <c r="I13" i="1"/>
  <c r="I9" i="1"/>
  <c r="I36" i="1"/>
  <c r="I32" i="1"/>
  <c r="I20" i="1"/>
  <c r="I16" i="1"/>
  <c r="I12" i="1"/>
  <c r="I8" i="1"/>
  <c r="H26" i="1"/>
  <c r="H27" i="1"/>
  <c r="H28" i="1"/>
  <c r="F26" i="1"/>
  <c r="F27" i="1"/>
  <c r="F28" i="1"/>
  <c r="H25" i="1"/>
  <c r="F39" i="1"/>
  <c r="F40" i="1"/>
  <c r="H40" i="1"/>
  <c r="H38" i="1"/>
  <c r="K27" i="1" l="1"/>
  <c r="M26" i="1"/>
  <c r="K28" i="1"/>
  <c r="M28" i="1"/>
  <c r="M27" i="1"/>
  <c r="K26" i="1"/>
  <c r="K40" i="1"/>
  <c r="S40" i="1"/>
  <c r="F169" i="1"/>
  <c r="F170" i="1"/>
  <c r="H170" i="1"/>
  <c r="F171" i="1"/>
  <c r="H171" i="1"/>
  <c r="M171" i="1" l="1"/>
  <c r="S171" i="1" s="1"/>
  <c r="M170" i="1"/>
  <c r="S170" i="1" s="1"/>
  <c r="K171" i="1"/>
  <c r="K170" i="1"/>
  <c r="T40" i="1"/>
  <c r="H169" i="1"/>
  <c r="M169" i="1" s="1"/>
  <c r="H59" i="1"/>
  <c r="F59" i="1"/>
  <c r="H188" i="1"/>
  <c r="F188" i="1"/>
  <c r="F181" i="1"/>
  <c r="M188" i="1" l="1"/>
  <c r="S188" i="1" s="1"/>
  <c r="K169" i="1"/>
  <c r="K188" i="1"/>
  <c r="T59" i="1"/>
  <c r="T170" i="1"/>
  <c r="S169" i="1"/>
  <c r="T171" i="1"/>
  <c r="F182" i="1"/>
  <c r="F183" i="1"/>
  <c r="F184" i="1"/>
  <c r="F185" i="1"/>
  <c r="F186" i="1"/>
  <c r="F187" i="1"/>
  <c r="F189" i="1"/>
  <c r="F191" i="1"/>
  <c r="B193" i="1"/>
  <c r="J193" i="1"/>
  <c r="L193" i="1"/>
  <c r="N193" i="1"/>
  <c r="O193" i="1"/>
  <c r="P193" i="1"/>
  <c r="Q193" i="1"/>
  <c r="R193" i="1"/>
  <c r="C108" i="1"/>
  <c r="C99" i="1"/>
  <c r="F99" i="1"/>
  <c r="C93" i="1"/>
  <c r="T169" i="1" l="1"/>
  <c r="T188" i="1"/>
  <c r="H191" i="1"/>
  <c r="M191" i="1" s="1"/>
  <c r="H189" i="1"/>
  <c r="M189" i="1" s="1"/>
  <c r="H187" i="1"/>
  <c r="M187" i="1" s="1"/>
  <c r="H186" i="1"/>
  <c r="M186" i="1" s="1"/>
  <c r="H185" i="1"/>
  <c r="M185" i="1" s="1"/>
  <c r="H184" i="1"/>
  <c r="M184" i="1" s="1"/>
  <c r="H183" i="1"/>
  <c r="M183" i="1" s="1"/>
  <c r="H182" i="1"/>
  <c r="M182" i="1" s="1"/>
  <c r="C84" i="1"/>
  <c r="C77" i="1"/>
  <c r="D77" i="1" s="1"/>
  <c r="H58" i="1"/>
  <c r="F58" i="1"/>
  <c r="F52" i="1"/>
  <c r="F46" i="1"/>
  <c r="F37" i="1"/>
  <c r="F30" i="1"/>
  <c r="F31" i="1"/>
  <c r="F32" i="1"/>
  <c r="F33" i="1"/>
  <c r="F34" i="1"/>
  <c r="F35" i="1"/>
  <c r="F36" i="1"/>
  <c r="F38" i="1"/>
  <c r="M38" i="1" s="1"/>
  <c r="F41" i="1"/>
  <c r="F42" i="1"/>
  <c r="F43" i="1"/>
  <c r="F44" i="1"/>
  <c r="F45" i="1"/>
  <c r="F47" i="1"/>
  <c r="F48" i="1"/>
  <c r="F49" i="1"/>
  <c r="F50" i="1"/>
  <c r="F51" i="1"/>
  <c r="F53" i="1"/>
  <c r="F54" i="1"/>
  <c r="F55" i="1"/>
  <c r="F56" i="1"/>
  <c r="F57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72" i="1"/>
  <c r="F173" i="1"/>
  <c r="F174" i="1"/>
  <c r="F175" i="1"/>
  <c r="F176" i="1"/>
  <c r="F177" i="1"/>
  <c r="F178" i="1"/>
  <c r="F179" i="1"/>
  <c r="F180" i="1"/>
  <c r="F192" i="1"/>
  <c r="G7" i="1"/>
  <c r="H7" i="1" s="1"/>
  <c r="F62" i="1"/>
  <c r="F7" i="1"/>
  <c r="H11" i="1"/>
  <c r="H16" i="1"/>
  <c r="H30" i="1"/>
  <c r="H31" i="1"/>
  <c r="H33" i="1"/>
  <c r="H34" i="1"/>
  <c r="H35" i="1"/>
  <c r="H41" i="1"/>
  <c r="H45" i="1"/>
  <c r="H47" i="1"/>
  <c r="H48" i="1"/>
  <c r="H50" i="1"/>
  <c r="H53" i="1"/>
  <c r="H54" i="1"/>
  <c r="H55" i="1"/>
  <c r="H57" i="1"/>
  <c r="H60" i="1"/>
  <c r="H61" i="1"/>
  <c r="H64" i="1"/>
  <c r="H65" i="1"/>
  <c r="H66" i="1"/>
  <c r="H68" i="1"/>
  <c r="H70" i="1"/>
  <c r="H72" i="1"/>
  <c r="H73" i="1"/>
  <c r="H74" i="1"/>
  <c r="H75" i="1"/>
  <c r="H76" i="1"/>
  <c r="H78" i="1"/>
  <c r="H79" i="1"/>
  <c r="H80" i="1"/>
  <c r="H81" i="1"/>
  <c r="H82" i="1"/>
  <c r="H85" i="1"/>
  <c r="H88" i="1"/>
  <c r="H90" i="1"/>
  <c r="H91" i="1"/>
  <c r="H92" i="1"/>
  <c r="H95" i="1"/>
  <c r="H96" i="1"/>
  <c r="H97" i="1"/>
  <c r="H98" i="1"/>
  <c r="H101" i="1"/>
  <c r="H103" i="1"/>
  <c r="H104" i="1"/>
  <c r="H105" i="1"/>
  <c r="H107" i="1"/>
  <c r="H110" i="1"/>
  <c r="H111" i="1"/>
  <c r="H112" i="1"/>
  <c r="H113" i="1"/>
  <c r="H114" i="1"/>
  <c r="H118" i="1"/>
  <c r="H120" i="1"/>
  <c r="H121" i="1"/>
  <c r="H122" i="1"/>
  <c r="H125" i="1"/>
  <c r="H126" i="1"/>
  <c r="H127" i="1"/>
  <c r="H128" i="1"/>
  <c r="H131" i="1"/>
  <c r="H133" i="1"/>
  <c r="H134" i="1"/>
  <c r="H135" i="1"/>
  <c r="H139" i="1"/>
  <c r="H141" i="1"/>
  <c r="H142" i="1"/>
  <c r="H143" i="1"/>
  <c r="H146" i="1"/>
  <c r="H147" i="1"/>
  <c r="H148" i="1"/>
  <c r="H149" i="1"/>
  <c r="H150" i="1"/>
  <c r="H151" i="1"/>
  <c r="H153" i="1"/>
  <c r="H155" i="1"/>
  <c r="H157" i="1"/>
  <c r="H158" i="1"/>
  <c r="H161" i="1"/>
  <c r="H162" i="1"/>
  <c r="H163" i="1"/>
  <c r="H164" i="1"/>
  <c r="H165" i="1"/>
  <c r="H166" i="1"/>
  <c r="H173" i="1"/>
  <c r="H176" i="1"/>
  <c r="H177" i="1"/>
  <c r="H178" i="1"/>
  <c r="H179" i="1"/>
  <c r="H180" i="1"/>
  <c r="H192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4" i="1"/>
  <c r="F25" i="1"/>
  <c r="M25" i="1" s="1"/>
  <c r="H8" i="1"/>
  <c r="H9" i="1"/>
  <c r="H10" i="1"/>
  <c r="H12" i="1"/>
  <c r="H13" i="1"/>
  <c r="H14" i="1"/>
  <c r="H17" i="1"/>
  <c r="H18" i="1"/>
  <c r="H19" i="1"/>
  <c r="H21" i="1"/>
  <c r="H22" i="1"/>
  <c r="H24" i="1"/>
  <c r="H6" i="1"/>
  <c r="F6" i="1"/>
  <c r="M164" i="1" l="1"/>
  <c r="M114" i="1"/>
  <c r="M110" i="1"/>
  <c r="M96" i="1"/>
  <c r="S96" i="1" s="1"/>
  <c r="M92" i="1"/>
  <c r="M74" i="1"/>
  <c r="M166" i="1"/>
  <c r="S166" i="1" s="1"/>
  <c r="T166" i="1" s="1"/>
  <c r="M162" i="1"/>
  <c r="M158" i="1"/>
  <c r="S158" i="1" s="1"/>
  <c r="T158" i="1" s="1"/>
  <c r="M112" i="1"/>
  <c r="M98" i="1"/>
  <c r="M90" i="1"/>
  <c r="M76" i="1"/>
  <c r="M72" i="1"/>
  <c r="S72" i="1" s="1"/>
  <c r="M177" i="1"/>
  <c r="S177" i="1" s="1"/>
  <c r="M173" i="1"/>
  <c r="M146" i="1"/>
  <c r="M125" i="1"/>
  <c r="M180" i="1"/>
  <c r="M176" i="1"/>
  <c r="M165" i="1"/>
  <c r="S165" i="1" s="1"/>
  <c r="M161" i="1"/>
  <c r="M157" i="1"/>
  <c r="M153" i="1"/>
  <c r="M149" i="1"/>
  <c r="S149" i="1" s="1"/>
  <c r="M141" i="1"/>
  <c r="M133" i="1"/>
  <c r="M128" i="1"/>
  <c r="M120" i="1"/>
  <c r="S120" i="1" s="1"/>
  <c r="M111" i="1"/>
  <c r="M107" i="1"/>
  <c r="S107" i="1" s="1"/>
  <c r="M103" i="1"/>
  <c r="M97" i="1"/>
  <c r="M79" i="1"/>
  <c r="M75" i="1"/>
  <c r="S75" i="1" s="1"/>
  <c r="M179" i="1"/>
  <c r="M148" i="1"/>
  <c r="S148" i="1" s="1"/>
  <c r="M131" i="1"/>
  <c r="M127" i="1"/>
  <c r="M101" i="1"/>
  <c r="M88" i="1"/>
  <c r="S88" i="1" s="1"/>
  <c r="T88" i="1" s="1"/>
  <c r="M82" i="1"/>
  <c r="M78" i="1"/>
  <c r="S78" i="1" s="1"/>
  <c r="M70" i="1"/>
  <c r="M66" i="1"/>
  <c r="S66" i="1" s="1"/>
  <c r="M61" i="1"/>
  <c r="M178" i="1"/>
  <c r="S178" i="1" s="1"/>
  <c r="T178" i="1" s="1"/>
  <c r="M163" i="1"/>
  <c r="M155" i="1"/>
  <c r="S155" i="1" s="1"/>
  <c r="M151" i="1"/>
  <c r="M147" i="1"/>
  <c r="S147" i="1" s="1"/>
  <c r="T147" i="1" s="1"/>
  <c r="M143" i="1"/>
  <c r="M139" i="1"/>
  <c r="S139" i="1" s="1"/>
  <c r="T139" i="1" s="1"/>
  <c r="M135" i="1"/>
  <c r="M126" i="1"/>
  <c r="S126" i="1" s="1"/>
  <c r="T126" i="1" s="1"/>
  <c r="M122" i="1"/>
  <c r="M118" i="1"/>
  <c r="M113" i="1"/>
  <c r="S113" i="1" s="1"/>
  <c r="M105" i="1"/>
  <c r="S105" i="1" s="1"/>
  <c r="T105" i="1" s="1"/>
  <c r="M95" i="1"/>
  <c r="S95" i="1" s="1"/>
  <c r="T95" i="1" s="1"/>
  <c r="M91" i="1"/>
  <c r="S91" i="1" s="1"/>
  <c r="M85" i="1"/>
  <c r="M81" i="1"/>
  <c r="M73" i="1"/>
  <c r="M65" i="1"/>
  <c r="S65" i="1" s="1"/>
  <c r="M192" i="1"/>
  <c r="M150" i="1"/>
  <c r="S150" i="1" s="1"/>
  <c r="T150" i="1" s="1"/>
  <c r="M142" i="1"/>
  <c r="M134" i="1"/>
  <c r="M121" i="1"/>
  <c r="M104" i="1"/>
  <c r="S104" i="1" s="1"/>
  <c r="M80" i="1"/>
  <c r="M68" i="1"/>
  <c r="S68" i="1" s="1"/>
  <c r="M64" i="1"/>
  <c r="M11" i="1"/>
  <c r="S11" i="1" s="1"/>
  <c r="M23" i="1"/>
  <c r="S23" i="1" s="1"/>
  <c r="M54" i="1"/>
  <c r="S54" i="1" s="1"/>
  <c r="M55" i="1"/>
  <c r="S55" i="1" s="1"/>
  <c r="M57" i="1"/>
  <c r="S57" i="1" s="1"/>
  <c r="M16" i="1"/>
  <c r="M22" i="1"/>
  <c r="S22" i="1" s="1"/>
  <c r="M13" i="1"/>
  <c r="M6" i="1"/>
  <c r="M24" i="1"/>
  <c r="S24" i="1" s="1"/>
  <c r="M19" i="1"/>
  <c r="S19" i="1" s="1"/>
  <c r="M14" i="1"/>
  <c r="M10" i="1"/>
  <c r="M47" i="1"/>
  <c r="S47" i="1" s="1"/>
  <c r="M35" i="1"/>
  <c r="M31" i="1"/>
  <c r="M50" i="1"/>
  <c r="S50" i="1" s="1"/>
  <c r="M45" i="1"/>
  <c r="S45" i="1" s="1"/>
  <c r="M41" i="1"/>
  <c r="S41" i="1" s="1"/>
  <c r="M34" i="1"/>
  <c r="S34" i="1" s="1"/>
  <c r="M30" i="1"/>
  <c r="M18" i="1"/>
  <c r="M9" i="1"/>
  <c r="S9" i="1" s="1"/>
  <c r="M21" i="1"/>
  <c r="S21" i="1" s="1"/>
  <c r="M17" i="1"/>
  <c r="M12" i="1"/>
  <c r="M8" i="1"/>
  <c r="M60" i="1"/>
  <c r="K183" i="1"/>
  <c r="M53" i="1"/>
  <c r="S53" i="1" s="1"/>
  <c r="M48" i="1"/>
  <c r="S48" i="1" s="1"/>
  <c r="K187" i="1"/>
  <c r="K184" i="1"/>
  <c r="K189" i="1"/>
  <c r="K182" i="1"/>
  <c r="K191" i="1"/>
  <c r="M39" i="1"/>
  <c r="S39" i="1" s="1"/>
  <c r="K39" i="1"/>
  <c r="M33" i="1"/>
  <c r="K192" i="1"/>
  <c r="K177" i="1"/>
  <c r="K173" i="1"/>
  <c r="K166" i="1"/>
  <c r="K162" i="1"/>
  <c r="K158" i="1"/>
  <c r="K150" i="1"/>
  <c r="K146" i="1"/>
  <c r="K142" i="1"/>
  <c r="K134" i="1"/>
  <c r="K125" i="1"/>
  <c r="K121" i="1"/>
  <c r="T121" i="1" s="1"/>
  <c r="K112" i="1"/>
  <c r="K104" i="1"/>
  <c r="K98" i="1"/>
  <c r="K90" i="1"/>
  <c r="K180" i="1"/>
  <c r="K176" i="1"/>
  <c r="K165" i="1"/>
  <c r="K161" i="1"/>
  <c r="K157" i="1"/>
  <c r="K153" i="1"/>
  <c r="K149" i="1"/>
  <c r="K141" i="1"/>
  <c r="K133" i="1"/>
  <c r="K128" i="1"/>
  <c r="K120" i="1"/>
  <c r="K111" i="1"/>
  <c r="K107" i="1"/>
  <c r="K103" i="1"/>
  <c r="K97" i="1"/>
  <c r="K185" i="1"/>
  <c r="K179" i="1"/>
  <c r="K164" i="1"/>
  <c r="K148" i="1"/>
  <c r="K131" i="1"/>
  <c r="K127" i="1"/>
  <c r="K114" i="1"/>
  <c r="K110" i="1"/>
  <c r="K101" i="1"/>
  <c r="K96" i="1"/>
  <c r="K92" i="1"/>
  <c r="K88" i="1"/>
  <c r="K82" i="1"/>
  <c r="K186" i="1"/>
  <c r="K178" i="1"/>
  <c r="K163" i="1"/>
  <c r="K155" i="1"/>
  <c r="K151" i="1"/>
  <c r="T151" i="1" s="1"/>
  <c r="K147" i="1"/>
  <c r="K143" i="1"/>
  <c r="K139" i="1"/>
  <c r="K135" i="1"/>
  <c r="K126" i="1"/>
  <c r="K122" i="1"/>
  <c r="K118" i="1"/>
  <c r="K113" i="1"/>
  <c r="K105" i="1"/>
  <c r="K95" i="1"/>
  <c r="K91" i="1"/>
  <c r="K85" i="1"/>
  <c r="K81" i="1"/>
  <c r="K24" i="1"/>
  <c r="K19" i="1"/>
  <c r="K14" i="1"/>
  <c r="K10" i="1"/>
  <c r="K73" i="1"/>
  <c r="K65" i="1"/>
  <c r="K60" i="1"/>
  <c r="K54" i="1"/>
  <c r="K38" i="1"/>
  <c r="S38" i="1"/>
  <c r="K33" i="1"/>
  <c r="K6" i="1"/>
  <c r="K22" i="1"/>
  <c r="K18" i="1"/>
  <c r="K13" i="1"/>
  <c r="K9" i="1"/>
  <c r="K80" i="1"/>
  <c r="K76" i="1"/>
  <c r="K72" i="1"/>
  <c r="K68" i="1"/>
  <c r="K64" i="1"/>
  <c r="K57" i="1"/>
  <c r="K53" i="1"/>
  <c r="K48" i="1"/>
  <c r="K21" i="1"/>
  <c r="K17" i="1"/>
  <c r="K12" i="1"/>
  <c r="K8" i="1"/>
  <c r="K79" i="1"/>
  <c r="K75" i="1"/>
  <c r="K47" i="1"/>
  <c r="K35" i="1"/>
  <c r="K31" i="1"/>
  <c r="K25" i="1"/>
  <c r="K16" i="1"/>
  <c r="K11" i="1"/>
  <c r="S64" i="1"/>
  <c r="S35" i="1"/>
  <c r="K78" i="1"/>
  <c r="K74" i="1"/>
  <c r="S70" i="1"/>
  <c r="K70" i="1"/>
  <c r="K66" i="1"/>
  <c r="K61" i="1"/>
  <c r="K55" i="1"/>
  <c r="K50" i="1"/>
  <c r="K45" i="1"/>
  <c r="K41" i="1"/>
  <c r="K34" i="1"/>
  <c r="K30" i="1"/>
  <c r="S143" i="1"/>
  <c r="T143" i="1" s="1"/>
  <c r="S192" i="1"/>
  <c r="S161" i="1"/>
  <c r="S153" i="1"/>
  <c r="S142" i="1"/>
  <c r="T142" i="1" s="1"/>
  <c r="S134" i="1"/>
  <c r="S127" i="1"/>
  <c r="S121" i="1"/>
  <c r="S101" i="1"/>
  <c r="S80" i="1"/>
  <c r="S33" i="1"/>
  <c r="S182" i="1"/>
  <c r="T182" i="1" s="1"/>
  <c r="S186" i="1"/>
  <c r="T186" i="1" s="1"/>
  <c r="S176" i="1"/>
  <c r="T176" i="1" s="1"/>
  <c r="S151" i="1"/>
  <c r="S141" i="1"/>
  <c r="S133" i="1"/>
  <c r="S112" i="1"/>
  <c r="S98" i="1"/>
  <c r="S92" i="1"/>
  <c r="T92" i="1" s="1"/>
  <c r="S85" i="1"/>
  <c r="S79" i="1"/>
  <c r="S74" i="1"/>
  <c r="T74" i="1" s="1"/>
  <c r="S183" i="1"/>
  <c r="T183" i="1" s="1"/>
  <c r="S187" i="1"/>
  <c r="T187" i="1" s="1"/>
  <c r="S180" i="1"/>
  <c r="T180" i="1" s="1"/>
  <c r="S164" i="1"/>
  <c r="S179" i="1"/>
  <c r="T179" i="1" s="1"/>
  <c r="S173" i="1"/>
  <c r="S163" i="1"/>
  <c r="T163" i="1" s="1"/>
  <c r="S157" i="1"/>
  <c r="T157" i="1" s="1"/>
  <c r="S146" i="1"/>
  <c r="T146" i="1" s="1"/>
  <c r="S131" i="1"/>
  <c r="S125" i="1"/>
  <c r="T125" i="1" s="1"/>
  <c r="S118" i="1"/>
  <c r="S111" i="1"/>
  <c r="S97" i="1"/>
  <c r="T97" i="1" s="1"/>
  <c r="S82" i="1"/>
  <c r="T82" i="1" s="1"/>
  <c r="S73" i="1"/>
  <c r="S184" i="1"/>
  <c r="T184" i="1" s="1"/>
  <c r="S189" i="1"/>
  <c r="S162" i="1"/>
  <c r="T162" i="1" s="1"/>
  <c r="S135" i="1"/>
  <c r="S128" i="1"/>
  <c r="S122" i="1"/>
  <c r="S114" i="1"/>
  <c r="T114" i="1" s="1"/>
  <c r="S110" i="1"/>
  <c r="S103" i="1"/>
  <c r="S90" i="1"/>
  <c r="S81" i="1"/>
  <c r="T81" i="1" s="1"/>
  <c r="S76" i="1"/>
  <c r="T76" i="1" s="1"/>
  <c r="S185" i="1"/>
  <c r="T185" i="1" s="1"/>
  <c r="S191" i="1"/>
  <c r="T191" i="1" s="1"/>
  <c r="S27" i="1"/>
  <c r="S28" i="1"/>
  <c r="H20" i="1"/>
  <c r="K20" i="1" s="1"/>
  <c r="H167" i="1"/>
  <c r="M167" i="1" s="1"/>
  <c r="F193" i="1"/>
  <c r="H145" i="1"/>
  <c r="M145" i="1" s="1"/>
  <c r="H144" i="1"/>
  <c r="M144" i="1" s="1"/>
  <c r="H124" i="1"/>
  <c r="M124" i="1" s="1"/>
  <c r="H123" i="1"/>
  <c r="M123" i="1" s="1"/>
  <c r="H109" i="1"/>
  <c r="M109" i="1" s="1"/>
  <c r="H108" i="1"/>
  <c r="M108" i="1" s="1"/>
  <c r="H100" i="1"/>
  <c r="M100" i="1" s="1"/>
  <c r="H99" i="1"/>
  <c r="M99" i="1" s="1"/>
  <c r="H160" i="1"/>
  <c r="M160" i="1" s="1"/>
  <c r="H159" i="1"/>
  <c r="M159" i="1" s="1"/>
  <c r="H130" i="1"/>
  <c r="M130" i="1" s="1"/>
  <c r="H129" i="1"/>
  <c r="M129" i="1" s="1"/>
  <c r="H116" i="1"/>
  <c r="M116" i="1" s="1"/>
  <c r="H115" i="1"/>
  <c r="M115" i="1" s="1"/>
  <c r="H138" i="1"/>
  <c r="M138" i="1" s="1"/>
  <c r="H137" i="1"/>
  <c r="M137" i="1" s="1"/>
  <c r="H174" i="1"/>
  <c r="M174" i="1" s="1"/>
  <c r="H175" i="1"/>
  <c r="M175" i="1" s="1"/>
  <c r="H154" i="1"/>
  <c r="M154" i="1" s="1"/>
  <c r="H152" i="1"/>
  <c r="M152" i="1" s="1"/>
  <c r="H94" i="1"/>
  <c r="M94" i="1" s="1"/>
  <c r="H93" i="1"/>
  <c r="M93" i="1" s="1"/>
  <c r="H62" i="1"/>
  <c r="M62" i="1" s="1"/>
  <c r="H52" i="1"/>
  <c r="M52" i="1" s="1"/>
  <c r="S52" i="1" s="1"/>
  <c r="H46" i="1"/>
  <c r="M46" i="1" s="1"/>
  <c r="H49" i="1"/>
  <c r="M49" i="1" s="1"/>
  <c r="H44" i="1"/>
  <c r="K44" i="1" s="1"/>
  <c r="H43" i="1"/>
  <c r="M43" i="1" s="1"/>
  <c r="H36" i="1"/>
  <c r="M36" i="1" s="1"/>
  <c r="H32" i="1"/>
  <c r="K32" i="1" s="1"/>
  <c r="H56" i="1"/>
  <c r="M56" i="1" s="1"/>
  <c r="S56" i="1" s="1"/>
  <c r="H51" i="1"/>
  <c r="K51" i="1" s="1"/>
  <c r="H42" i="1"/>
  <c r="M42" i="1" s="1"/>
  <c r="H84" i="1"/>
  <c r="M84" i="1" s="1"/>
  <c r="H77" i="1"/>
  <c r="M77" i="1" s="1"/>
  <c r="H69" i="1"/>
  <c r="M69" i="1" s="1"/>
  <c r="H172" i="1"/>
  <c r="M172" i="1" s="1"/>
  <c r="H168" i="1"/>
  <c r="M168" i="1" s="1"/>
  <c r="H156" i="1"/>
  <c r="M156" i="1" s="1"/>
  <c r="H140" i="1"/>
  <c r="M140" i="1" s="1"/>
  <c r="H136" i="1"/>
  <c r="M136" i="1" s="1"/>
  <c r="H119" i="1"/>
  <c r="M119" i="1" s="1"/>
  <c r="H106" i="1"/>
  <c r="M106" i="1" s="1"/>
  <c r="H89" i="1"/>
  <c r="M89" i="1" s="1"/>
  <c r="H83" i="1"/>
  <c r="M83" i="1" s="1"/>
  <c r="H71" i="1"/>
  <c r="M71" i="1" s="1"/>
  <c r="H67" i="1"/>
  <c r="M67" i="1" s="1"/>
  <c r="H63" i="1"/>
  <c r="K63" i="1" s="1"/>
  <c r="S58" i="1"/>
  <c r="S13" i="1"/>
  <c r="S10" i="1"/>
  <c r="S16" i="1"/>
  <c r="S18" i="1"/>
  <c r="S14" i="1"/>
  <c r="M7" i="1"/>
  <c r="S17" i="1"/>
  <c r="S12" i="1"/>
  <c r="T164" i="1" l="1"/>
  <c r="T155" i="1"/>
  <c r="T54" i="1"/>
  <c r="M63" i="1"/>
  <c r="S63" i="1" s="1"/>
  <c r="T63" i="1" s="1"/>
  <c r="K23" i="1"/>
  <c r="T23" i="1" s="1"/>
  <c r="K15" i="1"/>
  <c r="M15" i="1"/>
  <c r="S15" i="1" s="1"/>
  <c r="T134" i="1"/>
  <c r="T131" i="1"/>
  <c r="T149" i="1"/>
  <c r="T58" i="1"/>
  <c r="T91" i="1"/>
  <c r="T118" i="1"/>
  <c r="T85" i="1"/>
  <c r="T112" i="1"/>
  <c r="T101" i="1"/>
  <c r="T68" i="1"/>
  <c r="T45" i="1"/>
  <c r="T48" i="1"/>
  <c r="T104" i="1"/>
  <c r="T135" i="1"/>
  <c r="T113" i="1"/>
  <c r="T35" i="1"/>
  <c r="T47" i="1"/>
  <c r="M51" i="1"/>
  <c r="S51" i="1" s="1"/>
  <c r="T51" i="1" s="1"/>
  <c r="S29" i="1"/>
  <c r="T29" i="1" s="1"/>
  <c r="M32" i="1"/>
  <c r="S32" i="1" s="1"/>
  <c r="T32" i="1" s="1"/>
  <c r="M20" i="1"/>
  <c r="S20" i="1" s="1"/>
  <c r="T20" i="1" s="1"/>
  <c r="M44" i="1"/>
  <c r="S44" i="1" s="1"/>
  <c r="K168" i="1"/>
  <c r="K174" i="1"/>
  <c r="S174" i="1"/>
  <c r="K109" i="1"/>
  <c r="S109" i="1"/>
  <c r="K83" i="1"/>
  <c r="S83" i="1"/>
  <c r="K136" i="1"/>
  <c r="S136" i="1"/>
  <c r="K172" i="1"/>
  <c r="S172" i="1"/>
  <c r="T78" i="1"/>
  <c r="K130" i="1"/>
  <c r="S130" i="1"/>
  <c r="K124" i="1"/>
  <c r="K108" i="1"/>
  <c r="S108" i="1"/>
  <c r="T79" i="1"/>
  <c r="K119" i="1"/>
  <c r="S119" i="1"/>
  <c r="K159" i="1"/>
  <c r="S159" i="1"/>
  <c r="K152" i="1"/>
  <c r="S152" i="1"/>
  <c r="K137" i="1"/>
  <c r="S137" i="1"/>
  <c r="K129" i="1"/>
  <c r="S129" i="1"/>
  <c r="K93" i="1"/>
  <c r="S93" i="1"/>
  <c r="K84" i="1"/>
  <c r="S84" i="1"/>
  <c r="K69" i="1"/>
  <c r="S69" i="1"/>
  <c r="T70" i="1"/>
  <c r="T39" i="1"/>
  <c r="K99" i="1"/>
  <c r="K106" i="1"/>
  <c r="K123" i="1"/>
  <c r="K140" i="1"/>
  <c r="K156" i="1"/>
  <c r="K175" i="1"/>
  <c r="K115" i="1"/>
  <c r="K138" i="1"/>
  <c r="K154" i="1"/>
  <c r="K144" i="1"/>
  <c r="K160" i="1"/>
  <c r="K100" i="1"/>
  <c r="K167" i="1"/>
  <c r="K89" i="1"/>
  <c r="K145" i="1"/>
  <c r="K94" i="1"/>
  <c r="K116" i="1"/>
  <c r="T41" i="1"/>
  <c r="T38" i="1"/>
  <c r="T66" i="1"/>
  <c r="K62" i="1"/>
  <c r="K67" i="1"/>
  <c r="S43" i="1"/>
  <c r="K7" i="1"/>
  <c r="S7" i="1"/>
  <c r="K52" i="1"/>
  <c r="H37" i="1"/>
  <c r="M37" i="1" s="1"/>
  <c r="S46" i="1"/>
  <c r="K46" i="1"/>
  <c r="K42" i="1"/>
  <c r="K71" i="1"/>
  <c r="K36" i="1"/>
  <c r="S49" i="1"/>
  <c r="K77" i="1"/>
  <c r="S42" i="1"/>
  <c r="K49" i="1"/>
  <c r="S36" i="1"/>
  <c r="K56" i="1"/>
  <c r="K43" i="1"/>
  <c r="T173" i="1"/>
  <c r="T96" i="1"/>
  <c r="T122" i="1"/>
  <c r="T189" i="1"/>
  <c r="S71" i="1"/>
  <c r="S168" i="1"/>
  <c r="S154" i="1"/>
  <c r="S175" i="1"/>
  <c r="S115" i="1"/>
  <c r="S144" i="1"/>
  <c r="S89" i="1"/>
  <c r="S77" i="1"/>
  <c r="S94" i="1"/>
  <c r="S160" i="1"/>
  <c r="S145" i="1"/>
  <c r="S140" i="1"/>
  <c r="S116" i="1"/>
  <c r="T53" i="1"/>
  <c r="S67" i="1"/>
  <c r="S106" i="1"/>
  <c r="S156" i="1"/>
  <c r="S99" i="1"/>
  <c r="S123" i="1"/>
  <c r="S138" i="1"/>
  <c r="S100" i="1"/>
  <c r="S124" i="1"/>
  <c r="S167" i="1"/>
  <c r="H181" i="1"/>
  <c r="M181" i="1" s="1"/>
  <c r="T28" i="1"/>
  <c r="T18" i="1"/>
  <c r="S8" i="1"/>
  <c r="T8" i="1" s="1"/>
  <c r="T22" i="1"/>
  <c r="D193" i="1"/>
  <c r="I193" i="1"/>
  <c r="T19" i="1"/>
  <c r="T14" i="1"/>
  <c r="S62" i="1"/>
  <c r="T21" i="1"/>
  <c r="T11" i="1"/>
  <c r="T13" i="1"/>
  <c r="T10" i="1"/>
  <c r="T9" i="1"/>
  <c r="T12" i="1"/>
  <c r="T27" i="1"/>
  <c r="T34" i="1"/>
  <c r="T17" i="1"/>
  <c r="T16" i="1"/>
  <c r="S26" i="1"/>
  <c r="S25" i="1"/>
  <c r="T25" i="1" s="1"/>
  <c r="T24" i="1"/>
  <c r="T64" i="1"/>
  <c r="T128" i="1"/>
  <c r="T55" i="1"/>
  <c r="T75" i="1"/>
  <c r="T80" i="1"/>
  <c r="T98" i="1"/>
  <c r="T120" i="1"/>
  <c r="T133" i="1"/>
  <c r="T148" i="1"/>
  <c r="T161" i="1"/>
  <c r="T192" i="1"/>
  <c r="T57" i="1"/>
  <c r="T107" i="1"/>
  <c r="T141" i="1"/>
  <c r="T65" i="1"/>
  <c r="T111" i="1"/>
  <c r="T165" i="1"/>
  <c r="S31" i="1"/>
  <c r="T127" i="1"/>
  <c r="T153" i="1"/>
  <c r="T177" i="1"/>
  <c r="T73" i="1"/>
  <c r="T50" i="1"/>
  <c r="S61" i="1"/>
  <c r="T61" i="1" s="1"/>
  <c r="T90" i="1"/>
  <c r="T103" i="1"/>
  <c r="T110" i="1"/>
  <c r="S60" i="1"/>
  <c r="T60" i="1" s="1"/>
  <c r="T72" i="1"/>
  <c r="S30" i="1"/>
  <c r="T30" i="1" s="1"/>
  <c r="T33" i="1"/>
  <c r="S6" i="1"/>
  <c r="T119" i="1" l="1"/>
  <c r="M193" i="1"/>
  <c r="T124" i="1"/>
  <c r="T175" i="1"/>
  <c r="T136" i="1"/>
  <c r="T83" i="1"/>
  <c r="T172" i="1"/>
  <c r="T174" i="1"/>
  <c r="T15" i="1"/>
  <c r="T100" i="1"/>
  <c r="T138" i="1"/>
  <c r="T94" i="1"/>
  <c r="T93" i="1"/>
  <c r="T115" i="1"/>
  <c r="T67" i="1"/>
  <c r="T144" i="1"/>
  <c r="T167" i="1"/>
  <c r="T152" i="1"/>
  <c r="T130" i="1"/>
  <c r="T106" i="1"/>
  <c r="T108" i="1"/>
  <c r="T129" i="1"/>
  <c r="T7" i="1"/>
  <c r="T99" i="1"/>
  <c r="T160" i="1"/>
  <c r="T69" i="1"/>
  <c r="T137" i="1"/>
  <c r="H193" i="1"/>
  <c r="T154" i="1"/>
  <c r="T159" i="1"/>
  <c r="T84" i="1"/>
  <c r="T140" i="1"/>
  <c r="T71" i="1"/>
  <c r="K181" i="1"/>
  <c r="T56" i="1"/>
  <c r="T77" i="1"/>
  <c r="T49" i="1"/>
  <c r="T46" i="1"/>
  <c r="T42" i="1"/>
  <c r="T36" i="1"/>
  <c r="T43" i="1"/>
  <c r="K37" i="1"/>
  <c r="S37" i="1"/>
  <c r="T123" i="1"/>
  <c r="T62" i="1"/>
  <c r="T156" i="1"/>
  <c r="T89" i="1"/>
  <c r="T52" i="1"/>
  <c r="T109" i="1"/>
  <c r="T168" i="1"/>
  <c r="S181" i="1"/>
  <c r="T116" i="1"/>
  <c r="T145" i="1"/>
  <c r="T44" i="1"/>
  <c r="T26" i="1"/>
  <c r="T31" i="1"/>
  <c r="T6" i="1"/>
  <c r="S193" i="1" l="1"/>
  <c r="T181" i="1"/>
  <c r="T37" i="1"/>
  <c r="K193" i="1"/>
  <c r="T193" i="1" l="1"/>
</calcChain>
</file>

<file path=xl/sharedStrings.xml><?xml version="1.0" encoding="utf-8"?>
<sst xmlns="http://schemas.openxmlformats.org/spreadsheetml/2006/main" count="94" uniqueCount="85">
  <si>
    <t>MONTH</t>
  </si>
  <si>
    <t>DA</t>
  </si>
  <si>
    <t>BASIC</t>
  </si>
  <si>
    <t>TOTAL</t>
  </si>
  <si>
    <t>HRA</t>
  </si>
  <si>
    <t>Other</t>
  </si>
  <si>
    <t>ACP ARREAR 4/14 to 3/15</t>
  </si>
  <si>
    <t>DA(132%) 7/16 to 10/16</t>
  </si>
  <si>
    <t>DA(125%)  1/16 to 3/16</t>
  </si>
  <si>
    <t>DA(119%) 7/15 to 8/15</t>
  </si>
  <si>
    <t>DA(113%)  1/15 to 3/15</t>
  </si>
  <si>
    <t>DA(107%)  7/14 to 8/14</t>
  </si>
  <si>
    <t>DA(100%)  1/14 to 2/14</t>
  </si>
  <si>
    <t>DA(80%)  1/13 to 3/13</t>
  </si>
  <si>
    <t>GPF</t>
  </si>
  <si>
    <t>C. Pen. Fund</t>
  </si>
  <si>
    <t>SI</t>
  </si>
  <si>
    <t>SI Ser. Tax</t>
  </si>
  <si>
    <t>LIC</t>
  </si>
  <si>
    <t>Income Tax</t>
  </si>
  <si>
    <t>Total Deduction</t>
  </si>
  <si>
    <t>Net Payment</t>
  </si>
  <si>
    <t>TV No. &amp; Date</t>
  </si>
  <si>
    <t>Date of Payment Received</t>
  </si>
  <si>
    <t>DA Rate</t>
  </si>
  <si>
    <t>DA ARREAR 4/05 to 5/05</t>
  </si>
  <si>
    <t>DA ARREAR 7/06 to 9/06</t>
  </si>
  <si>
    <t>DA ARREAR 1/07 to 7/07</t>
  </si>
  <si>
    <t>DA ARREAR 7/07 to 2/08</t>
  </si>
  <si>
    <t>6th Pay Arrear          1st Inst.</t>
  </si>
  <si>
    <t>DA ARREAR 1/08 to 7/08</t>
  </si>
  <si>
    <t>GIS</t>
  </si>
  <si>
    <t>DA(22%)      1/09 to 2/09</t>
  </si>
  <si>
    <t>DA(27%)      7/09 to 8/09</t>
  </si>
  <si>
    <t>DA(35%)      1/10 to 3/10</t>
  </si>
  <si>
    <t>DA(45%)      7/10 to 9/10</t>
  </si>
  <si>
    <t>DA(51%)      1/11 to 3/11</t>
  </si>
  <si>
    <t>DA(58%)   7/11 to 8/11</t>
  </si>
  <si>
    <t>DA(72%)    7/12 to 9/12</t>
  </si>
  <si>
    <t>DA(136%) 1/17 to 3/17</t>
  </si>
  <si>
    <t>DA(139%) 7/17 to 9/17</t>
  </si>
  <si>
    <t>6th Pay Arrear          2nd Inst.</t>
  </si>
  <si>
    <t>DA(90%)   7/13 to 8/13</t>
  </si>
  <si>
    <t>Bill No. &amp; Date</t>
  </si>
  <si>
    <t>DA(65%)    1/12 to 3/12</t>
  </si>
  <si>
    <t>BONUS</t>
  </si>
  <si>
    <t>72/ 28-05-2007</t>
  </si>
  <si>
    <t>26/ 01-05-2007</t>
  </si>
  <si>
    <t>93/ 27-06-2007</t>
  </si>
  <si>
    <t>131/ 06-08-2007</t>
  </si>
  <si>
    <t>162/ 01-09-2007</t>
  </si>
  <si>
    <t>188/ 08-10-2007</t>
  </si>
  <si>
    <t>222/ 29-10-2007</t>
  </si>
  <si>
    <t>278/ 26-11-2007</t>
  </si>
  <si>
    <t>322/ 31-12-2007</t>
  </si>
  <si>
    <t>359/ 31-01-2008</t>
  </si>
  <si>
    <t>12486/ 31-05-2017</t>
  </si>
  <si>
    <t>13484/ 01-06-2017</t>
  </si>
  <si>
    <t>18548/ 29-06-2017</t>
  </si>
  <si>
    <t>21749/ 10-07-2017</t>
  </si>
  <si>
    <t>29569/ 17-08-2017</t>
  </si>
  <si>
    <t>30660/ 01-09-2017</t>
  </si>
  <si>
    <t>40018/ 06-10-2017</t>
  </si>
  <si>
    <t>50367/ 08-11-2017</t>
  </si>
  <si>
    <t>56708/ 06-12-2017</t>
  </si>
  <si>
    <t>15 PL SURRENDER</t>
  </si>
  <si>
    <t>44993/ 24-10-207</t>
  </si>
  <si>
    <t>171/ 10-10-2017</t>
  </si>
  <si>
    <t>53211/ 22-11-2017</t>
  </si>
  <si>
    <t>236/ 20-11-2017</t>
  </si>
  <si>
    <t>11/ 15-05-2017</t>
  </si>
  <si>
    <t>38/ 31-05-2017</t>
  </si>
  <si>
    <t>61/ 27-06-2017</t>
  </si>
  <si>
    <t>74/ 06-07-2017</t>
  </si>
  <si>
    <t>102/ 09-08-2017</t>
  </si>
  <si>
    <t>115/ 31-08-2017</t>
  </si>
  <si>
    <t>159/ 03-10-2017</t>
  </si>
  <si>
    <t>219/ 05-11-2017</t>
  </si>
  <si>
    <t>274/ 03-12-2017</t>
  </si>
  <si>
    <t>FIX. AREEAR    4/06 to 8/07</t>
  </si>
  <si>
    <t>PAY  RECORD  REGISTER  (MAR  2005  to  DEC  2017)</t>
  </si>
  <si>
    <t>DA ARREAR 7/05 to 12/05</t>
  </si>
  <si>
    <t>DA ARREAR 1/06 to 7/06</t>
  </si>
  <si>
    <t>PRAMOD BENIWAL, PRINCIPAL, GSSS RAMJI KA GOL (BARMER) 9460658080</t>
  </si>
  <si>
    <t>Please suggest me to improve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</si>
</sst>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theme="0"/>
      <name val="Arial"/>
      <family val="2"/>
    </font>
    <font>
      <b/>
      <u/>
      <sz val="12"/>
      <color theme="1"/>
      <name val="Arial"/>
      <family val="2"/>
    </font>
    <font>
      <sz val="10"/>
      <color rgb="FF000000"/>
      <name val="Tahoma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textRotation="90" wrapText="1"/>
    </xf>
    <xf numFmtId="1" fontId="2" fillId="0" borderId="2" xfId="0" applyNumberFormat="1" applyFont="1" applyBorder="1" applyAlignment="1">
      <alignment horizontal="center" vertical="center" textRotation="90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1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7" fontId="5" fillId="0" borderId="1" xfId="0" applyNumberFormat="1" applyFont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1" fontId="2" fillId="4" borderId="1" xfId="0" applyNumberFormat="1" applyFont="1" applyFill="1" applyBorder="1" applyAlignment="1">
      <alignment horizontal="center" vertical="center" wrapText="1"/>
    </xf>
    <xf numFmtId="17" fontId="5" fillId="5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1" fontId="2" fillId="0" borderId="4" xfId="0" applyNumberFormat="1" applyFont="1" applyBorder="1" applyAlignment="1">
      <alignment horizontal="center" vertical="center" textRotation="90" wrapText="1"/>
    </xf>
    <xf numFmtId="164" fontId="2" fillId="0" borderId="4" xfId="0" applyNumberFormat="1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196</xdr:row>
      <xdr:rowOff>0</xdr:rowOff>
    </xdr:from>
    <xdr:to>
      <xdr:col>0</xdr:col>
      <xdr:colOff>304800</xdr:colOff>
      <xdr:row>198</xdr:row>
      <xdr:rowOff>0</xdr:rowOff>
    </xdr:to>
    <xdr:sp macro="" textlink="">
      <xdr:nvSpPr>
        <xdr:cNvPr id="1025" name="AutoShape 1" descr="blob:https://web.telegram.org/a47577e4-0714-403f-b3b3-ecd8132956dd"/>
        <xdr:cNvSpPr>
          <a:spLocks noChangeAspect="1" noChangeArrowheads="1"/>
        </xdr:cNvSpPr>
      </xdr:nvSpPr>
      <xdr:spPr bwMode="auto">
        <a:xfrm>
          <a:off x="0" y="7368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6"/>
  <sheetViews>
    <sheetView tabSelected="1" topLeftCell="A182" zoomScaleNormal="100" workbookViewId="0">
      <selection activeCell="A193" sqref="A193"/>
    </sheetView>
  </sheetViews>
  <sheetFormatPr defaultRowHeight="12" x14ac:dyDescent="0.25"/>
  <cols>
    <col min="1" max="1" width="11.5703125" style="31" bestFit="1" customWidth="1"/>
    <col min="2" max="2" width="6" style="23" bestFit="1" customWidth="1"/>
    <col min="3" max="3" width="4" style="29" bestFit="1" customWidth="1"/>
    <col min="4" max="4" width="6" style="23" bestFit="1" customWidth="1"/>
    <col min="5" max="5" width="3.140625" style="29" bestFit="1" customWidth="1"/>
    <col min="6" max="6" width="4" style="23" bestFit="1" customWidth="1"/>
    <col min="7" max="7" width="3.140625" style="29" bestFit="1" customWidth="1"/>
    <col min="8" max="10" width="5" style="23" bestFit="1" customWidth="1"/>
    <col min="11" max="11" width="6" style="29" bestFit="1" customWidth="1"/>
    <col min="12" max="12" width="4" style="23" bestFit="1" customWidth="1"/>
    <col min="13" max="14" width="5" style="23" bestFit="1" customWidth="1"/>
    <col min="15" max="15" width="5.42578125" style="23" bestFit="1" customWidth="1"/>
    <col min="16" max="16" width="4" style="23" bestFit="1" customWidth="1"/>
    <col min="17" max="17" width="5" style="23" bestFit="1" customWidth="1"/>
    <col min="18" max="18" width="6.42578125" style="23" bestFit="1" customWidth="1"/>
    <col min="19" max="19" width="7.42578125" style="23" bestFit="1" customWidth="1"/>
    <col min="20" max="20" width="8.42578125" style="23" bestFit="1" customWidth="1"/>
    <col min="21" max="21" width="14.140625" style="23" bestFit="1" customWidth="1"/>
    <col min="22" max="22" width="16.140625" style="23" bestFit="1" customWidth="1"/>
    <col min="23" max="23" width="10.140625" style="30" bestFit="1" customWidth="1"/>
    <col min="24" max="16384" width="9.140625" style="1"/>
  </cols>
  <sheetData>
    <row r="1" spans="1:23" ht="22.5" customHeight="1" x14ac:dyDescent="0.25">
      <c r="A1" s="48" t="s">
        <v>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28.5" customHeight="1" x14ac:dyDescent="0.25">
      <c r="A2" s="47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s="6" customFormat="1" ht="59.25" customHeight="1" x14ac:dyDescent="0.25">
      <c r="A3" s="32" t="s">
        <v>0</v>
      </c>
      <c r="B3" s="2" t="s">
        <v>2</v>
      </c>
      <c r="C3" s="3" t="s">
        <v>24</v>
      </c>
      <c r="D3" s="2" t="s">
        <v>1</v>
      </c>
      <c r="E3" s="3" t="s">
        <v>24</v>
      </c>
      <c r="F3" s="2" t="s">
        <v>1</v>
      </c>
      <c r="G3" s="3" t="s">
        <v>24</v>
      </c>
      <c r="H3" s="2" t="s">
        <v>1</v>
      </c>
      <c r="I3" s="2" t="s">
        <v>4</v>
      </c>
      <c r="J3" s="2" t="s">
        <v>5</v>
      </c>
      <c r="K3" s="3" t="s">
        <v>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31</v>
      </c>
      <c r="S3" s="2" t="s">
        <v>20</v>
      </c>
      <c r="T3" s="2" t="s">
        <v>21</v>
      </c>
      <c r="U3" s="4" t="s">
        <v>43</v>
      </c>
      <c r="V3" s="4" t="s">
        <v>22</v>
      </c>
      <c r="W3" s="5" t="s">
        <v>23</v>
      </c>
    </row>
    <row r="4" spans="1:23" ht="22.5" customHeight="1" x14ac:dyDescent="0.25">
      <c r="A4" s="33">
        <v>38412</v>
      </c>
      <c r="B4" s="7">
        <v>4500</v>
      </c>
      <c r="C4" s="8">
        <v>50</v>
      </c>
      <c r="D4" s="7">
        <f>ROUND((B4*C4%),0)</f>
        <v>2250</v>
      </c>
      <c r="E4" s="8">
        <v>11</v>
      </c>
      <c r="F4" s="7">
        <f>ROUND((B4*E4%),0)</f>
        <v>495</v>
      </c>
      <c r="G4" s="8">
        <v>3</v>
      </c>
      <c r="H4" s="7">
        <f>ROUND((B4+D4)*G4%,0)</f>
        <v>203</v>
      </c>
      <c r="I4" s="7">
        <f>ROUND((B4+D4)*5%,0)</f>
        <v>338</v>
      </c>
      <c r="J4" s="7"/>
      <c r="K4" s="8">
        <f>ROUND((B4+D4+F4+H4+I4+J4),0)</f>
        <v>7786</v>
      </c>
      <c r="L4" s="7">
        <v>0</v>
      </c>
      <c r="M4" s="7">
        <f>ROUND((B4+D4+F4+H4)*10%,0)</f>
        <v>745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>SUM(L4:R4)</f>
        <v>745</v>
      </c>
      <c r="T4" s="7">
        <f>K4-S4</f>
        <v>7041</v>
      </c>
      <c r="U4" s="7"/>
      <c r="V4" s="7"/>
      <c r="W4" s="9"/>
    </row>
    <row r="5" spans="1:23" ht="22.5" customHeight="1" x14ac:dyDescent="0.25">
      <c r="A5" s="33">
        <v>38443</v>
      </c>
      <c r="B5" s="7">
        <f>B4</f>
        <v>4500</v>
      </c>
      <c r="C5" s="8">
        <v>50</v>
      </c>
      <c r="D5" s="7">
        <f>ROUND((B5*C5%),0)</f>
        <v>2250</v>
      </c>
      <c r="E5" s="8">
        <v>11</v>
      </c>
      <c r="F5" s="7">
        <f>ROUND((B5*E5%),0)</f>
        <v>495</v>
      </c>
      <c r="G5" s="8">
        <v>3</v>
      </c>
      <c r="H5" s="7">
        <f>ROUND((B5+D5)*G5%,0)</f>
        <v>203</v>
      </c>
      <c r="I5" s="7">
        <f>ROUND((B5+D5)*5%,0)</f>
        <v>338</v>
      </c>
      <c r="J5" s="7"/>
      <c r="K5" s="8">
        <f>ROUND((B5+D5+F5+H5+I5+J5),0)</f>
        <v>7786</v>
      </c>
      <c r="L5" s="7">
        <v>400</v>
      </c>
      <c r="M5" s="7">
        <f>ROUND((B5+D5+F5+H5)*10%,0)</f>
        <v>745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f>SUM(L5:R5)</f>
        <v>1145</v>
      </c>
      <c r="T5" s="7">
        <f>K5-S5</f>
        <v>6641</v>
      </c>
      <c r="U5" s="7"/>
      <c r="V5" s="7"/>
      <c r="W5" s="9"/>
    </row>
    <row r="6" spans="1:23" ht="22.5" customHeight="1" x14ac:dyDescent="0.25">
      <c r="A6" s="33">
        <v>38473</v>
      </c>
      <c r="B6" s="7">
        <f>B5</f>
        <v>4500</v>
      </c>
      <c r="C6" s="8">
        <v>50</v>
      </c>
      <c r="D6" s="7">
        <f t="shared" ref="D6:D68" si="0">ROUND((B6*C6%),0)</f>
        <v>2250</v>
      </c>
      <c r="E6" s="8">
        <v>11</v>
      </c>
      <c r="F6" s="7">
        <f>B6*E6%</f>
        <v>495</v>
      </c>
      <c r="G6" s="8">
        <v>3</v>
      </c>
      <c r="H6" s="7">
        <f>(B6+D6)*G6%</f>
        <v>202.5</v>
      </c>
      <c r="I6" s="7">
        <f t="shared" ref="I6:I59" si="1">ROUND((B6+D6)*5%,0)</f>
        <v>338</v>
      </c>
      <c r="J6" s="7"/>
      <c r="K6" s="8">
        <f t="shared" ref="K6:K69" si="2">ROUND((B6+D6+F6+H6+I6+J6),0)</f>
        <v>7786</v>
      </c>
      <c r="L6" s="7">
        <v>400</v>
      </c>
      <c r="M6" s="7">
        <f t="shared" ref="M6:M68" si="3">ROUND((B6+D6+F6+H6)*10%,0)</f>
        <v>745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f>SUM(L6:R6)</f>
        <v>1145</v>
      </c>
      <c r="T6" s="7">
        <f>K6-S6</f>
        <v>6641</v>
      </c>
      <c r="U6" s="7"/>
      <c r="V6" s="7"/>
      <c r="W6" s="9">
        <v>38623</v>
      </c>
    </row>
    <row r="7" spans="1:23" ht="22.5" customHeight="1" x14ac:dyDescent="0.25">
      <c r="A7" s="33" t="s">
        <v>25</v>
      </c>
      <c r="B7" s="7">
        <v>0</v>
      </c>
      <c r="C7" s="8">
        <v>0</v>
      </c>
      <c r="D7" s="7">
        <f t="shared" si="0"/>
        <v>0</v>
      </c>
      <c r="E7" s="8">
        <v>0</v>
      </c>
      <c r="F7" s="7">
        <f>B7*E7%</f>
        <v>0</v>
      </c>
      <c r="G7" s="8">
        <f>G8-G6</f>
        <v>3</v>
      </c>
      <c r="H7" s="7">
        <f>(B5+D5+B4+D4+B6+D6)*G7%</f>
        <v>607.5</v>
      </c>
      <c r="I7" s="7">
        <f t="shared" si="1"/>
        <v>0</v>
      </c>
      <c r="J7" s="7"/>
      <c r="K7" s="8">
        <f t="shared" si="2"/>
        <v>608</v>
      </c>
      <c r="L7" s="7">
        <v>0</v>
      </c>
      <c r="M7" s="7">
        <f t="shared" si="3"/>
        <v>61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f>SUM(L7:R7)</f>
        <v>61</v>
      </c>
      <c r="T7" s="7">
        <f>K7-S7</f>
        <v>547</v>
      </c>
      <c r="U7" s="7"/>
      <c r="V7" s="7"/>
      <c r="W7" s="9"/>
    </row>
    <row r="8" spans="1:23" ht="22.5" customHeight="1" x14ac:dyDescent="0.25">
      <c r="A8" s="33">
        <v>38504</v>
      </c>
      <c r="B8" s="7">
        <f>B6</f>
        <v>4500</v>
      </c>
      <c r="C8" s="8">
        <v>50</v>
      </c>
      <c r="D8" s="7">
        <f t="shared" si="0"/>
        <v>2250</v>
      </c>
      <c r="E8" s="8">
        <v>11</v>
      </c>
      <c r="F8" s="7">
        <f t="shared" ref="F8:F80" si="4">B8*E8%</f>
        <v>495</v>
      </c>
      <c r="G8" s="8">
        <v>6</v>
      </c>
      <c r="H8" s="7">
        <f t="shared" ref="H8:H80" si="5">(B8+D8)*G8%</f>
        <v>405</v>
      </c>
      <c r="I8" s="7">
        <f t="shared" si="1"/>
        <v>338</v>
      </c>
      <c r="J8" s="7"/>
      <c r="K8" s="8">
        <f t="shared" si="2"/>
        <v>7988</v>
      </c>
      <c r="L8" s="7">
        <v>400</v>
      </c>
      <c r="M8" s="7">
        <f t="shared" si="3"/>
        <v>765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f t="shared" ref="S8:S19" si="6">SUM(L8:R8)</f>
        <v>1165</v>
      </c>
      <c r="T8" s="7">
        <f t="shared" ref="T8:T19" si="7">K8-S8</f>
        <v>6823</v>
      </c>
      <c r="U8" s="7"/>
      <c r="V8" s="7"/>
      <c r="W8" s="9">
        <v>38623</v>
      </c>
    </row>
    <row r="9" spans="1:23" ht="22.5" customHeight="1" x14ac:dyDescent="0.25">
      <c r="A9" s="33">
        <v>38534</v>
      </c>
      <c r="B9" s="7">
        <f>B8</f>
        <v>4500</v>
      </c>
      <c r="C9" s="8">
        <v>50</v>
      </c>
      <c r="D9" s="7">
        <f t="shared" si="0"/>
        <v>2250</v>
      </c>
      <c r="E9" s="8">
        <v>11</v>
      </c>
      <c r="F9" s="7">
        <f t="shared" si="4"/>
        <v>495</v>
      </c>
      <c r="G9" s="8">
        <v>6</v>
      </c>
      <c r="H9" s="7">
        <f t="shared" si="5"/>
        <v>405</v>
      </c>
      <c r="I9" s="7">
        <f t="shared" si="1"/>
        <v>338</v>
      </c>
      <c r="J9" s="7"/>
      <c r="K9" s="8">
        <f t="shared" si="2"/>
        <v>7988</v>
      </c>
      <c r="L9" s="7">
        <v>400</v>
      </c>
      <c r="M9" s="7">
        <f t="shared" si="3"/>
        <v>765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f t="shared" si="6"/>
        <v>1165</v>
      </c>
      <c r="T9" s="7">
        <f t="shared" si="7"/>
        <v>6823</v>
      </c>
      <c r="U9" s="7"/>
      <c r="V9" s="7"/>
      <c r="W9" s="9">
        <v>38623</v>
      </c>
    </row>
    <row r="10" spans="1:23" ht="22.5" customHeight="1" x14ac:dyDescent="0.25">
      <c r="A10" s="33">
        <v>38565</v>
      </c>
      <c r="B10" s="7">
        <f>B9</f>
        <v>4500</v>
      </c>
      <c r="C10" s="8">
        <v>50</v>
      </c>
      <c r="D10" s="7">
        <f t="shared" si="0"/>
        <v>2250</v>
      </c>
      <c r="E10" s="8">
        <v>11</v>
      </c>
      <c r="F10" s="7">
        <f t="shared" si="4"/>
        <v>495</v>
      </c>
      <c r="G10" s="8">
        <v>6</v>
      </c>
      <c r="H10" s="7">
        <f t="shared" si="5"/>
        <v>405</v>
      </c>
      <c r="I10" s="7">
        <f t="shared" si="1"/>
        <v>338</v>
      </c>
      <c r="J10" s="7"/>
      <c r="K10" s="8">
        <f t="shared" si="2"/>
        <v>7988</v>
      </c>
      <c r="L10" s="7">
        <v>400</v>
      </c>
      <c r="M10" s="7">
        <f t="shared" si="3"/>
        <v>765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f t="shared" si="6"/>
        <v>1165</v>
      </c>
      <c r="T10" s="7">
        <f t="shared" si="7"/>
        <v>6823</v>
      </c>
      <c r="U10" s="7"/>
      <c r="V10" s="7"/>
      <c r="W10" s="9"/>
    </row>
    <row r="11" spans="1:23" ht="22.5" customHeight="1" x14ac:dyDescent="0.25">
      <c r="A11" s="33">
        <v>38596</v>
      </c>
      <c r="B11" s="7">
        <f>B10</f>
        <v>4500</v>
      </c>
      <c r="C11" s="8">
        <v>50</v>
      </c>
      <c r="D11" s="7">
        <f t="shared" si="0"/>
        <v>2250</v>
      </c>
      <c r="E11" s="8">
        <v>11</v>
      </c>
      <c r="F11" s="7">
        <f t="shared" si="4"/>
        <v>495</v>
      </c>
      <c r="G11" s="8">
        <v>6</v>
      </c>
      <c r="H11" s="7">
        <f t="shared" si="5"/>
        <v>405</v>
      </c>
      <c r="I11" s="7">
        <f t="shared" si="1"/>
        <v>338</v>
      </c>
      <c r="J11" s="7"/>
      <c r="K11" s="8">
        <f t="shared" si="2"/>
        <v>7988</v>
      </c>
      <c r="L11" s="7">
        <v>400</v>
      </c>
      <c r="M11" s="7">
        <f t="shared" si="3"/>
        <v>765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f t="shared" si="6"/>
        <v>1165</v>
      </c>
      <c r="T11" s="7">
        <f t="shared" si="7"/>
        <v>6823</v>
      </c>
      <c r="U11" s="7"/>
      <c r="V11" s="7"/>
      <c r="W11" s="9"/>
    </row>
    <row r="12" spans="1:23" ht="22.5" customHeight="1" x14ac:dyDescent="0.25">
      <c r="A12" s="33">
        <v>38626</v>
      </c>
      <c r="B12" s="7">
        <f>B11</f>
        <v>4500</v>
      </c>
      <c r="C12" s="8">
        <v>50</v>
      </c>
      <c r="D12" s="7">
        <f t="shared" si="0"/>
        <v>2250</v>
      </c>
      <c r="E12" s="8">
        <v>11</v>
      </c>
      <c r="F12" s="7">
        <f t="shared" si="4"/>
        <v>495</v>
      </c>
      <c r="G12" s="8">
        <v>6</v>
      </c>
      <c r="H12" s="7">
        <f t="shared" si="5"/>
        <v>405</v>
      </c>
      <c r="I12" s="7">
        <f t="shared" si="1"/>
        <v>338</v>
      </c>
      <c r="J12" s="7"/>
      <c r="K12" s="8">
        <f t="shared" si="2"/>
        <v>7988</v>
      </c>
      <c r="L12" s="7">
        <v>400</v>
      </c>
      <c r="M12" s="7">
        <f t="shared" si="3"/>
        <v>765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f t="shared" si="6"/>
        <v>1165</v>
      </c>
      <c r="T12" s="7">
        <f t="shared" si="7"/>
        <v>6823</v>
      </c>
      <c r="U12" s="7"/>
      <c r="V12" s="7"/>
      <c r="W12" s="9"/>
    </row>
    <row r="13" spans="1:23" ht="22.5" customHeight="1" x14ac:dyDescent="0.25">
      <c r="A13" s="33">
        <v>38657</v>
      </c>
      <c r="B13" s="7">
        <f>B12</f>
        <v>4500</v>
      </c>
      <c r="C13" s="8">
        <v>50</v>
      </c>
      <c r="D13" s="7">
        <f t="shared" si="0"/>
        <v>2250</v>
      </c>
      <c r="E13" s="8">
        <v>11</v>
      </c>
      <c r="F13" s="7">
        <f t="shared" si="4"/>
        <v>495</v>
      </c>
      <c r="G13" s="8">
        <v>6</v>
      </c>
      <c r="H13" s="7">
        <f t="shared" si="5"/>
        <v>405</v>
      </c>
      <c r="I13" s="7">
        <f t="shared" si="1"/>
        <v>338</v>
      </c>
      <c r="J13" s="7"/>
      <c r="K13" s="8">
        <f t="shared" si="2"/>
        <v>7988</v>
      </c>
      <c r="L13" s="7">
        <v>400</v>
      </c>
      <c r="M13" s="7">
        <f t="shared" si="3"/>
        <v>765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f t="shared" si="6"/>
        <v>1165</v>
      </c>
      <c r="T13" s="7">
        <f t="shared" si="7"/>
        <v>6823</v>
      </c>
      <c r="U13" s="7"/>
      <c r="V13" s="7"/>
      <c r="W13" s="9">
        <v>38701</v>
      </c>
    </row>
    <row r="14" spans="1:23" ht="22.5" customHeight="1" x14ac:dyDescent="0.25">
      <c r="A14" s="33">
        <v>38687</v>
      </c>
      <c r="B14" s="7">
        <f>B13</f>
        <v>4500</v>
      </c>
      <c r="C14" s="8">
        <v>50</v>
      </c>
      <c r="D14" s="7">
        <f t="shared" si="0"/>
        <v>2250</v>
      </c>
      <c r="E14" s="8">
        <v>11</v>
      </c>
      <c r="F14" s="7">
        <f t="shared" si="4"/>
        <v>495</v>
      </c>
      <c r="G14" s="8">
        <v>6</v>
      </c>
      <c r="H14" s="7">
        <f t="shared" si="5"/>
        <v>405</v>
      </c>
      <c r="I14" s="7">
        <f t="shared" si="1"/>
        <v>338</v>
      </c>
      <c r="J14" s="7"/>
      <c r="K14" s="8">
        <f t="shared" si="2"/>
        <v>7988</v>
      </c>
      <c r="L14" s="7">
        <v>400</v>
      </c>
      <c r="M14" s="7">
        <f t="shared" si="3"/>
        <v>765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f t="shared" si="6"/>
        <v>1165</v>
      </c>
      <c r="T14" s="7">
        <f t="shared" si="7"/>
        <v>6823</v>
      </c>
      <c r="U14" s="7"/>
      <c r="V14" s="7"/>
      <c r="W14" s="9">
        <v>38727</v>
      </c>
    </row>
    <row r="15" spans="1:23" ht="22.5" customHeight="1" x14ac:dyDescent="0.25">
      <c r="A15" s="33" t="s">
        <v>81</v>
      </c>
      <c r="B15" s="7">
        <v>0</v>
      </c>
      <c r="C15" s="8">
        <v>0</v>
      </c>
      <c r="D15" s="7">
        <f t="shared" si="0"/>
        <v>0</v>
      </c>
      <c r="E15" s="8">
        <v>0</v>
      </c>
      <c r="F15" s="7">
        <f t="shared" ref="F15" si="8">B15*E15%</f>
        <v>0</v>
      </c>
      <c r="G15" s="8">
        <v>4</v>
      </c>
      <c r="H15" s="7">
        <f>(B9+B10+B11+B12+B13+B14+D9+D10+D11+D12+D13+D14)*G15%</f>
        <v>1620</v>
      </c>
      <c r="I15" s="7">
        <f t="shared" si="1"/>
        <v>0</v>
      </c>
      <c r="J15" s="7"/>
      <c r="K15" s="8">
        <f t="shared" si="2"/>
        <v>1620</v>
      </c>
      <c r="L15" s="25">
        <v>243</v>
      </c>
      <c r="M15" s="7">
        <f t="shared" ref="M15" si="9">ROUND((B15+D15+F15+H15)*10%,0)</f>
        <v>162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f t="shared" ref="S15" si="10">SUM(L15:R15)</f>
        <v>405</v>
      </c>
      <c r="T15" s="7">
        <f t="shared" ref="T15" si="11">K15-S15</f>
        <v>1215</v>
      </c>
      <c r="U15" s="7"/>
      <c r="V15" s="7"/>
      <c r="W15" s="9"/>
    </row>
    <row r="16" spans="1:23" ht="22.5" customHeight="1" x14ac:dyDescent="0.25">
      <c r="A16" s="33">
        <v>38718</v>
      </c>
      <c r="B16" s="7">
        <f>B14</f>
        <v>4500</v>
      </c>
      <c r="C16" s="8">
        <v>50</v>
      </c>
      <c r="D16" s="7">
        <f t="shared" si="0"/>
        <v>2250</v>
      </c>
      <c r="E16" s="8">
        <v>11</v>
      </c>
      <c r="F16" s="7">
        <f t="shared" si="4"/>
        <v>495</v>
      </c>
      <c r="G16" s="8">
        <v>10</v>
      </c>
      <c r="H16" s="7">
        <f t="shared" si="5"/>
        <v>675</v>
      </c>
      <c r="I16" s="7">
        <f t="shared" si="1"/>
        <v>338</v>
      </c>
      <c r="J16" s="7"/>
      <c r="K16" s="8">
        <f t="shared" si="2"/>
        <v>8258</v>
      </c>
      <c r="L16" s="7">
        <v>400</v>
      </c>
      <c r="M16" s="7">
        <f t="shared" si="3"/>
        <v>792</v>
      </c>
      <c r="N16" s="7">
        <v>0</v>
      </c>
      <c r="O16" s="7">
        <v>0</v>
      </c>
      <c r="P16" s="7">
        <v>252</v>
      </c>
      <c r="Q16" s="7">
        <v>0</v>
      </c>
      <c r="R16" s="7">
        <v>0</v>
      </c>
      <c r="S16" s="7">
        <f t="shared" si="6"/>
        <v>1444</v>
      </c>
      <c r="T16" s="7">
        <f t="shared" si="7"/>
        <v>6814</v>
      </c>
      <c r="U16" s="7"/>
      <c r="V16" s="7"/>
      <c r="W16" s="9">
        <v>38768</v>
      </c>
    </row>
    <row r="17" spans="1:23" ht="22.5" customHeight="1" x14ac:dyDescent="0.25">
      <c r="A17" s="33">
        <v>38749</v>
      </c>
      <c r="B17" s="7">
        <f>B16</f>
        <v>4500</v>
      </c>
      <c r="C17" s="8">
        <v>50</v>
      </c>
      <c r="D17" s="7">
        <f t="shared" si="0"/>
        <v>2250</v>
      </c>
      <c r="E17" s="8">
        <v>11</v>
      </c>
      <c r="F17" s="7">
        <f t="shared" si="4"/>
        <v>495</v>
      </c>
      <c r="G17" s="8">
        <v>10</v>
      </c>
      <c r="H17" s="7">
        <f t="shared" si="5"/>
        <v>675</v>
      </c>
      <c r="I17" s="7">
        <f t="shared" si="1"/>
        <v>338</v>
      </c>
      <c r="J17" s="7"/>
      <c r="K17" s="8">
        <f t="shared" si="2"/>
        <v>8258</v>
      </c>
      <c r="L17" s="7">
        <v>400</v>
      </c>
      <c r="M17" s="7">
        <f t="shared" si="3"/>
        <v>792</v>
      </c>
      <c r="N17" s="7">
        <v>0</v>
      </c>
      <c r="O17" s="7">
        <v>0</v>
      </c>
      <c r="P17" s="7">
        <v>252</v>
      </c>
      <c r="Q17" s="7">
        <v>0</v>
      </c>
      <c r="R17" s="7">
        <v>0</v>
      </c>
      <c r="S17" s="7">
        <f t="shared" si="6"/>
        <v>1444</v>
      </c>
      <c r="T17" s="7">
        <f t="shared" si="7"/>
        <v>6814</v>
      </c>
      <c r="U17" s="7"/>
      <c r="V17" s="7"/>
      <c r="W17" s="9">
        <v>38784</v>
      </c>
    </row>
    <row r="18" spans="1:23" ht="22.5" customHeight="1" x14ac:dyDescent="0.25">
      <c r="A18" s="33">
        <v>38777</v>
      </c>
      <c r="B18" s="7">
        <f>B17</f>
        <v>4500</v>
      </c>
      <c r="C18" s="8">
        <v>50</v>
      </c>
      <c r="D18" s="7">
        <f t="shared" si="0"/>
        <v>2250</v>
      </c>
      <c r="E18" s="8">
        <v>11</v>
      </c>
      <c r="F18" s="7">
        <f t="shared" si="4"/>
        <v>495</v>
      </c>
      <c r="G18" s="8">
        <v>10</v>
      </c>
      <c r="H18" s="7">
        <f t="shared" si="5"/>
        <v>675</v>
      </c>
      <c r="I18" s="7">
        <f t="shared" si="1"/>
        <v>338</v>
      </c>
      <c r="J18" s="7"/>
      <c r="K18" s="8">
        <f t="shared" si="2"/>
        <v>8258</v>
      </c>
      <c r="L18" s="7">
        <v>400</v>
      </c>
      <c r="M18" s="7">
        <f t="shared" si="3"/>
        <v>792</v>
      </c>
      <c r="N18" s="7">
        <v>200</v>
      </c>
      <c r="O18" s="7">
        <v>3</v>
      </c>
      <c r="P18" s="7">
        <v>252</v>
      </c>
      <c r="Q18" s="7">
        <v>0</v>
      </c>
      <c r="R18" s="7">
        <v>0</v>
      </c>
      <c r="S18" s="7">
        <f t="shared" si="6"/>
        <v>1647</v>
      </c>
      <c r="T18" s="7">
        <f t="shared" si="7"/>
        <v>6611</v>
      </c>
      <c r="U18" s="7"/>
      <c r="V18" s="7"/>
      <c r="W18" s="9"/>
    </row>
    <row r="19" spans="1:23" ht="22.5" customHeight="1" x14ac:dyDescent="0.25">
      <c r="A19" s="33">
        <v>38808</v>
      </c>
      <c r="B19" s="7">
        <f>B18</f>
        <v>4500</v>
      </c>
      <c r="C19" s="8">
        <v>50</v>
      </c>
      <c r="D19" s="7">
        <f t="shared" si="0"/>
        <v>2250</v>
      </c>
      <c r="E19" s="8">
        <v>11</v>
      </c>
      <c r="F19" s="7">
        <f t="shared" si="4"/>
        <v>495</v>
      </c>
      <c r="G19" s="8">
        <v>10</v>
      </c>
      <c r="H19" s="7">
        <f t="shared" si="5"/>
        <v>675</v>
      </c>
      <c r="I19" s="7">
        <f t="shared" si="1"/>
        <v>338</v>
      </c>
      <c r="J19" s="7"/>
      <c r="K19" s="8">
        <f t="shared" si="2"/>
        <v>8258</v>
      </c>
      <c r="L19" s="7">
        <v>400</v>
      </c>
      <c r="M19" s="7">
        <f t="shared" si="3"/>
        <v>792</v>
      </c>
      <c r="N19" s="7">
        <v>200</v>
      </c>
      <c r="O19" s="7">
        <v>3</v>
      </c>
      <c r="P19" s="7">
        <v>252</v>
      </c>
      <c r="Q19" s="7">
        <v>0</v>
      </c>
      <c r="R19" s="7">
        <v>150</v>
      </c>
      <c r="S19" s="7">
        <f t="shared" si="6"/>
        <v>1797</v>
      </c>
      <c r="T19" s="7">
        <f t="shared" si="7"/>
        <v>6461</v>
      </c>
      <c r="U19" s="7"/>
      <c r="V19" s="7"/>
      <c r="W19" s="9">
        <v>38846</v>
      </c>
    </row>
    <row r="20" spans="1:23" ht="22.5" customHeight="1" x14ac:dyDescent="0.25">
      <c r="A20" s="33">
        <v>38838</v>
      </c>
      <c r="B20" s="7">
        <f>B19</f>
        <v>4500</v>
      </c>
      <c r="C20" s="8">
        <v>50</v>
      </c>
      <c r="D20" s="7">
        <f t="shared" si="0"/>
        <v>2250</v>
      </c>
      <c r="E20" s="8">
        <v>11</v>
      </c>
      <c r="F20" s="7">
        <f t="shared" si="4"/>
        <v>495</v>
      </c>
      <c r="G20" s="8">
        <v>10</v>
      </c>
      <c r="H20" s="7">
        <f t="shared" si="5"/>
        <v>675</v>
      </c>
      <c r="I20" s="7">
        <f t="shared" si="1"/>
        <v>338</v>
      </c>
      <c r="J20" s="7"/>
      <c r="K20" s="8">
        <f t="shared" si="2"/>
        <v>8258</v>
      </c>
      <c r="L20" s="7">
        <v>400</v>
      </c>
      <c r="M20" s="7">
        <f t="shared" si="3"/>
        <v>792</v>
      </c>
      <c r="N20" s="7">
        <v>200</v>
      </c>
      <c r="O20" s="7">
        <v>3</v>
      </c>
      <c r="P20" s="7">
        <v>252</v>
      </c>
      <c r="Q20" s="7">
        <v>0</v>
      </c>
      <c r="R20" s="7">
        <v>0</v>
      </c>
      <c r="S20" s="7">
        <f t="shared" ref="S20:S24" si="12">SUM(L20:R20)</f>
        <v>1647</v>
      </c>
      <c r="T20" s="7">
        <f t="shared" ref="T20:T93" si="13">K20-S20</f>
        <v>6611</v>
      </c>
      <c r="U20" s="7"/>
      <c r="V20" s="7"/>
      <c r="W20" s="9">
        <v>38875</v>
      </c>
    </row>
    <row r="21" spans="1:23" ht="22.5" customHeight="1" x14ac:dyDescent="0.25">
      <c r="A21" s="33">
        <v>38869</v>
      </c>
      <c r="B21" s="7">
        <f>B20</f>
        <v>4500</v>
      </c>
      <c r="C21" s="8">
        <v>50</v>
      </c>
      <c r="D21" s="7">
        <f t="shared" si="0"/>
        <v>2250</v>
      </c>
      <c r="E21" s="8">
        <v>11</v>
      </c>
      <c r="F21" s="7">
        <f t="shared" si="4"/>
        <v>495</v>
      </c>
      <c r="G21" s="8">
        <v>10</v>
      </c>
      <c r="H21" s="7">
        <f t="shared" si="5"/>
        <v>675</v>
      </c>
      <c r="I21" s="7">
        <f t="shared" si="1"/>
        <v>338</v>
      </c>
      <c r="J21" s="7"/>
      <c r="K21" s="8">
        <f t="shared" si="2"/>
        <v>8258</v>
      </c>
      <c r="L21" s="7">
        <v>400</v>
      </c>
      <c r="M21" s="7">
        <f t="shared" si="3"/>
        <v>792</v>
      </c>
      <c r="N21" s="7">
        <v>200</v>
      </c>
      <c r="O21" s="7">
        <v>3</v>
      </c>
      <c r="P21" s="7">
        <v>252</v>
      </c>
      <c r="Q21" s="7">
        <v>0</v>
      </c>
      <c r="R21" s="7">
        <v>0</v>
      </c>
      <c r="S21" s="7">
        <f t="shared" si="12"/>
        <v>1647</v>
      </c>
      <c r="T21" s="7">
        <f t="shared" si="13"/>
        <v>6611</v>
      </c>
      <c r="U21" s="7"/>
      <c r="V21" s="7"/>
      <c r="W21" s="9">
        <v>38911</v>
      </c>
    </row>
    <row r="22" spans="1:23" ht="22.5" customHeight="1" x14ac:dyDescent="0.25">
      <c r="A22" s="33">
        <v>38899</v>
      </c>
      <c r="B22" s="7">
        <v>4500</v>
      </c>
      <c r="C22" s="8">
        <v>50</v>
      </c>
      <c r="D22" s="7">
        <f t="shared" si="0"/>
        <v>2250</v>
      </c>
      <c r="E22" s="8">
        <v>11</v>
      </c>
      <c r="F22" s="7">
        <f t="shared" si="4"/>
        <v>495</v>
      </c>
      <c r="G22" s="8">
        <v>10</v>
      </c>
      <c r="H22" s="7">
        <f t="shared" si="5"/>
        <v>675</v>
      </c>
      <c r="I22" s="7">
        <f t="shared" si="1"/>
        <v>338</v>
      </c>
      <c r="J22" s="7"/>
      <c r="K22" s="8">
        <f t="shared" si="2"/>
        <v>8258</v>
      </c>
      <c r="L22" s="7">
        <v>400</v>
      </c>
      <c r="M22" s="7">
        <f t="shared" si="3"/>
        <v>792</v>
      </c>
      <c r="N22" s="7">
        <v>200</v>
      </c>
      <c r="O22" s="7">
        <v>3</v>
      </c>
      <c r="P22" s="7">
        <v>252</v>
      </c>
      <c r="Q22" s="7">
        <v>0</v>
      </c>
      <c r="R22" s="7">
        <v>0</v>
      </c>
      <c r="S22" s="7">
        <f t="shared" si="12"/>
        <v>1647</v>
      </c>
      <c r="T22" s="7">
        <f t="shared" si="13"/>
        <v>6611</v>
      </c>
      <c r="U22" s="7"/>
      <c r="V22" s="7"/>
      <c r="W22" s="9">
        <v>38940</v>
      </c>
    </row>
    <row r="23" spans="1:23" ht="22.5" customHeight="1" x14ac:dyDescent="0.25">
      <c r="A23" s="33" t="s">
        <v>82</v>
      </c>
      <c r="B23" s="7">
        <v>0</v>
      </c>
      <c r="C23" s="8">
        <v>0</v>
      </c>
      <c r="D23" s="7">
        <f t="shared" ref="D23" si="14">ROUND((B23*C23%),0)</f>
        <v>0</v>
      </c>
      <c r="E23" s="8">
        <v>0</v>
      </c>
      <c r="F23" s="7">
        <f t="shared" si="4"/>
        <v>0</v>
      </c>
      <c r="G23" s="8">
        <v>3</v>
      </c>
      <c r="H23" s="7">
        <f>(B16+B17+B18+B19+B20+B21+B22+D16+D17+D18+D19+D20+D21+D22)*G23%</f>
        <v>1417.5</v>
      </c>
      <c r="I23" s="7">
        <f t="shared" ref="I23" si="15">ROUND((B23+D23)*5%,0)</f>
        <v>0</v>
      </c>
      <c r="J23" s="7"/>
      <c r="K23" s="8">
        <f t="shared" ref="K23" si="16">ROUND((B23+D23+F23+H23+I23+J23),0)</f>
        <v>1418</v>
      </c>
      <c r="L23" s="7">
        <v>0</v>
      </c>
      <c r="M23" s="7">
        <f t="shared" ref="M23" si="17">ROUND((B23+D23+F23+H23)*10%,0)</f>
        <v>142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f t="shared" ref="S23" si="18">SUM(L23:R23)</f>
        <v>142</v>
      </c>
      <c r="T23" s="7">
        <f t="shared" si="13"/>
        <v>1276</v>
      </c>
      <c r="U23" s="7"/>
      <c r="V23" s="7"/>
      <c r="W23" s="9"/>
    </row>
    <row r="24" spans="1:23" ht="22.5" customHeight="1" x14ac:dyDescent="0.25">
      <c r="A24" s="35">
        <v>38930</v>
      </c>
      <c r="B24" s="18">
        <f>B22</f>
        <v>4500</v>
      </c>
      <c r="C24" s="19">
        <v>50</v>
      </c>
      <c r="D24" s="18">
        <f t="shared" si="0"/>
        <v>2250</v>
      </c>
      <c r="E24" s="19">
        <v>11</v>
      </c>
      <c r="F24" s="18">
        <f t="shared" si="4"/>
        <v>495</v>
      </c>
      <c r="G24" s="19">
        <v>13</v>
      </c>
      <c r="H24" s="18">
        <f t="shared" si="5"/>
        <v>877.5</v>
      </c>
      <c r="I24" s="18">
        <f t="shared" si="1"/>
        <v>338</v>
      </c>
      <c r="J24" s="18"/>
      <c r="K24" s="19">
        <f t="shared" si="2"/>
        <v>8461</v>
      </c>
      <c r="L24" s="18">
        <v>0</v>
      </c>
      <c r="M24" s="18">
        <f t="shared" si="3"/>
        <v>812</v>
      </c>
      <c r="N24" s="18">
        <v>200</v>
      </c>
      <c r="O24" s="18">
        <v>3</v>
      </c>
      <c r="P24" s="18">
        <v>252</v>
      </c>
      <c r="Q24" s="18">
        <v>0</v>
      </c>
      <c r="R24" s="18">
        <v>0</v>
      </c>
      <c r="S24" s="18">
        <f t="shared" si="12"/>
        <v>1267</v>
      </c>
      <c r="T24" s="18">
        <f t="shared" si="13"/>
        <v>7194</v>
      </c>
      <c r="U24" s="18"/>
      <c r="V24" s="18"/>
      <c r="W24" s="22"/>
    </row>
    <row r="25" spans="1:23" ht="22.5" customHeight="1" x14ac:dyDescent="0.25">
      <c r="A25" s="33">
        <v>38961</v>
      </c>
      <c r="B25" s="7">
        <f>B24</f>
        <v>4500</v>
      </c>
      <c r="C25" s="8">
        <v>50</v>
      </c>
      <c r="D25" s="7">
        <f t="shared" si="0"/>
        <v>2250</v>
      </c>
      <c r="E25" s="8">
        <v>11</v>
      </c>
      <c r="F25" s="7">
        <f t="shared" si="4"/>
        <v>495</v>
      </c>
      <c r="G25" s="8">
        <v>13</v>
      </c>
      <c r="H25" s="7">
        <f>ROUNDUP((B25+D25)*G25%,0)</f>
        <v>878</v>
      </c>
      <c r="I25" s="7">
        <f t="shared" si="1"/>
        <v>338</v>
      </c>
      <c r="J25" s="7"/>
      <c r="K25" s="8">
        <f t="shared" si="2"/>
        <v>8461</v>
      </c>
      <c r="L25" s="7">
        <v>0</v>
      </c>
      <c r="M25" s="7">
        <f t="shared" si="3"/>
        <v>812</v>
      </c>
      <c r="N25" s="7">
        <v>200</v>
      </c>
      <c r="O25" s="11">
        <v>3</v>
      </c>
      <c r="P25" s="7">
        <v>252</v>
      </c>
      <c r="Q25" s="7">
        <v>0</v>
      </c>
      <c r="R25" s="7">
        <v>0</v>
      </c>
      <c r="S25" s="7">
        <f t="shared" ref="S25:S96" si="19">SUM(L25:R25)</f>
        <v>1267</v>
      </c>
      <c r="T25" s="7">
        <f t="shared" si="13"/>
        <v>7194</v>
      </c>
      <c r="U25" s="7"/>
      <c r="V25" s="7"/>
      <c r="W25" s="9">
        <v>39003</v>
      </c>
    </row>
    <row r="26" spans="1:23" ht="22.5" customHeight="1" x14ac:dyDescent="0.25">
      <c r="A26" s="33">
        <v>38991</v>
      </c>
      <c r="B26" s="7">
        <f>B25</f>
        <v>4500</v>
      </c>
      <c r="C26" s="8">
        <v>50</v>
      </c>
      <c r="D26" s="7">
        <f t="shared" si="0"/>
        <v>2250</v>
      </c>
      <c r="E26" s="8">
        <v>11</v>
      </c>
      <c r="F26" s="7">
        <f t="shared" si="4"/>
        <v>495</v>
      </c>
      <c r="G26" s="8">
        <v>13</v>
      </c>
      <c r="H26" s="7">
        <f t="shared" ref="H26:H29" si="20">ROUNDUP((B26+D26)*G26%,0)</f>
        <v>878</v>
      </c>
      <c r="I26" s="7">
        <f t="shared" si="1"/>
        <v>338</v>
      </c>
      <c r="J26" s="7"/>
      <c r="K26" s="8">
        <f t="shared" si="2"/>
        <v>8461</v>
      </c>
      <c r="L26" s="7">
        <v>0</v>
      </c>
      <c r="M26" s="7">
        <f t="shared" si="3"/>
        <v>812</v>
      </c>
      <c r="N26" s="7">
        <v>200</v>
      </c>
      <c r="O26" s="11">
        <v>3</v>
      </c>
      <c r="P26" s="7">
        <v>252</v>
      </c>
      <c r="Q26" s="7">
        <v>0</v>
      </c>
      <c r="R26" s="7">
        <v>0</v>
      </c>
      <c r="S26" s="7">
        <f t="shared" si="19"/>
        <v>1267</v>
      </c>
      <c r="T26" s="7">
        <f t="shared" si="13"/>
        <v>7194</v>
      </c>
      <c r="U26" s="7"/>
      <c r="V26" s="7"/>
      <c r="W26" s="9">
        <v>39038</v>
      </c>
    </row>
    <row r="27" spans="1:23" ht="22.5" customHeight="1" x14ac:dyDescent="0.25">
      <c r="A27" s="33">
        <v>39022</v>
      </c>
      <c r="B27" s="7">
        <f>B26</f>
        <v>4500</v>
      </c>
      <c r="C27" s="8">
        <v>50</v>
      </c>
      <c r="D27" s="7">
        <f t="shared" si="0"/>
        <v>2250</v>
      </c>
      <c r="E27" s="8">
        <v>11</v>
      </c>
      <c r="F27" s="7">
        <f t="shared" si="4"/>
        <v>495</v>
      </c>
      <c r="G27" s="8">
        <v>13</v>
      </c>
      <c r="H27" s="7">
        <f t="shared" si="20"/>
        <v>878</v>
      </c>
      <c r="I27" s="7">
        <f t="shared" si="1"/>
        <v>338</v>
      </c>
      <c r="J27" s="7"/>
      <c r="K27" s="8">
        <f t="shared" si="2"/>
        <v>8461</v>
      </c>
      <c r="L27" s="7">
        <v>0</v>
      </c>
      <c r="M27" s="7">
        <f t="shared" si="3"/>
        <v>812</v>
      </c>
      <c r="N27" s="7">
        <v>200</v>
      </c>
      <c r="O27" s="11">
        <v>3</v>
      </c>
      <c r="P27" s="7">
        <v>252</v>
      </c>
      <c r="Q27" s="7">
        <v>0</v>
      </c>
      <c r="R27" s="7">
        <v>0</v>
      </c>
      <c r="S27" s="7">
        <f t="shared" si="19"/>
        <v>1267</v>
      </c>
      <c r="T27" s="7">
        <f t="shared" si="13"/>
        <v>7194</v>
      </c>
      <c r="U27" s="7"/>
      <c r="V27" s="7"/>
      <c r="W27" s="9">
        <v>39059</v>
      </c>
    </row>
    <row r="28" spans="1:23" s="16" customFormat="1" ht="22.5" customHeight="1" x14ac:dyDescent="0.25">
      <c r="A28" s="35">
        <v>39052</v>
      </c>
      <c r="B28" s="18">
        <f>B27</f>
        <v>4500</v>
      </c>
      <c r="C28" s="19">
        <v>50</v>
      </c>
      <c r="D28" s="18">
        <f t="shared" si="0"/>
        <v>2250</v>
      </c>
      <c r="E28" s="19">
        <v>11</v>
      </c>
      <c r="F28" s="18">
        <f t="shared" si="4"/>
        <v>495</v>
      </c>
      <c r="G28" s="19">
        <v>13</v>
      </c>
      <c r="H28" s="18">
        <f t="shared" si="20"/>
        <v>878</v>
      </c>
      <c r="I28" s="18">
        <f t="shared" si="1"/>
        <v>338</v>
      </c>
      <c r="J28" s="18"/>
      <c r="K28" s="19">
        <f t="shared" si="2"/>
        <v>8461</v>
      </c>
      <c r="L28" s="18">
        <v>0</v>
      </c>
      <c r="M28" s="18">
        <f t="shared" si="3"/>
        <v>812</v>
      </c>
      <c r="N28" s="18">
        <v>200</v>
      </c>
      <c r="O28" s="20">
        <v>3</v>
      </c>
      <c r="P28" s="18">
        <v>252</v>
      </c>
      <c r="Q28" s="18">
        <v>0</v>
      </c>
      <c r="R28" s="18">
        <v>0</v>
      </c>
      <c r="S28" s="18">
        <f t="shared" si="19"/>
        <v>1267</v>
      </c>
      <c r="T28" s="18">
        <f t="shared" si="13"/>
        <v>7194</v>
      </c>
      <c r="U28" s="18"/>
      <c r="V28" s="18"/>
      <c r="W28" s="22"/>
    </row>
    <row r="29" spans="1:23" s="17" customFormat="1" ht="22.5" customHeight="1" x14ac:dyDescent="0.25">
      <c r="A29" s="34" t="s">
        <v>26</v>
      </c>
      <c r="B29" s="12">
        <v>0</v>
      </c>
      <c r="C29" s="13">
        <v>0</v>
      </c>
      <c r="D29" s="10">
        <f t="shared" si="0"/>
        <v>0</v>
      </c>
      <c r="E29" s="13">
        <v>0</v>
      </c>
      <c r="F29" s="10">
        <f t="shared" si="4"/>
        <v>0</v>
      </c>
      <c r="G29" s="13">
        <v>5</v>
      </c>
      <c r="H29" s="10">
        <f t="shared" si="20"/>
        <v>0</v>
      </c>
      <c r="I29" s="10">
        <f t="shared" si="1"/>
        <v>0</v>
      </c>
      <c r="J29" s="12"/>
      <c r="K29" s="37">
        <v>2855</v>
      </c>
      <c r="L29" s="12">
        <v>0</v>
      </c>
      <c r="M29" s="25">
        <v>286</v>
      </c>
      <c r="N29" s="12">
        <v>0</v>
      </c>
      <c r="O29" s="14">
        <v>0</v>
      </c>
      <c r="P29" s="12">
        <v>0</v>
      </c>
      <c r="Q29" s="12">
        <v>0</v>
      </c>
      <c r="R29" s="12">
        <v>0</v>
      </c>
      <c r="S29" s="12">
        <f t="shared" si="19"/>
        <v>286</v>
      </c>
      <c r="T29" s="25">
        <f t="shared" si="13"/>
        <v>2569</v>
      </c>
      <c r="U29" s="12"/>
      <c r="V29" s="12"/>
      <c r="W29" s="15"/>
    </row>
    <row r="30" spans="1:23" s="17" customFormat="1" ht="22.5" customHeight="1" x14ac:dyDescent="0.25">
      <c r="A30" s="35">
        <v>39083</v>
      </c>
      <c r="B30" s="18">
        <f>B28</f>
        <v>4500</v>
      </c>
      <c r="C30" s="19">
        <v>50</v>
      </c>
      <c r="D30" s="18">
        <f t="shared" si="0"/>
        <v>2250</v>
      </c>
      <c r="E30" s="51">
        <v>0</v>
      </c>
      <c r="F30" s="18">
        <f t="shared" si="4"/>
        <v>0</v>
      </c>
      <c r="G30" s="19">
        <v>29</v>
      </c>
      <c r="H30" s="18">
        <f t="shared" si="5"/>
        <v>1957.4999999999998</v>
      </c>
      <c r="I30" s="18">
        <f t="shared" si="1"/>
        <v>338</v>
      </c>
      <c r="J30" s="18"/>
      <c r="K30" s="19">
        <f t="shared" si="2"/>
        <v>9046</v>
      </c>
      <c r="L30" s="18">
        <v>0</v>
      </c>
      <c r="M30" s="18">
        <f t="shared" si="3"/>
        <v>871</v>
      </c>
      <c r="N30" s="18">
        <v>200</v>
      </c>
      <c r="O30" s="20">
        <v>3</v>
      </c>
      <c r="P30" s="18">
        <v>256</v>
      </c>
      <c r="Q30" s="18">
        <v>0</v>
      </c>
      <c r="R30" s="18">
        <v>0</v>
      </c>
      <c r="S30" s="18">
        <f t="shared" si="19"/>
        <v>1330</v>
      </c>
      <c r="T30" s="18">
        <f t="shared" si="13"/>
        <v>7716</v>
      </c>
      <c r="U30" s="18"/>
      <c r="V30" s="18"/>
      <c r="W30" s="22"/>
    </row>
    <row r="31" spans="1:23" s="17" customFormat="1" ht="22.5" customHeight="1" x14ac:dyDescent="0.25">
      <c r="A31" s="35">
        <v>39114</v>
      </c>
      <c r="B31" s="18">
        <f>B30</f>
        <v>4500</v>
      </c>
      <c r="C31" s="19">
        <v>50</v>
      </c>
      <c r="D31" s="18">
        <f t="shared" si="0"/>
        <v>2250</v>
      </c>
      <c r="E31" s="19">
        <v>0</v>
      </c>
      <c r="F31" s="18">
        <f t="shared" si="4"/>
        <v>0</v>
      </c>
      <c r="G31" s="19">
        <v>29</v>
      </c>
      <c r="H31" s="18">
        <f t="shared" si="5"/>
        <v>1957.4999999999998</v>
      </c>
      <c r="I31" s="18">
        <f t="shared" si="1"/>
        <v>338</v>
      </c>
      <c r="J31" s="18"/>
      <c r="K31" s="19">
        <f t="shared" si="2"/>
        <v>9046</v>
      </c>
      <c r="L31" s="18">
        <v>0</v>
      </c>
      <c r="M31" s="18">
        <f t="shared" si="3"/>
        <v>871</v>
      </c>
      <c r="N31" s="18">
        <v>200</v>
      </c>
      <c r="O31" s="20">
        <v>3</v>
      </c>
      <c r="P31" s="18">
        <v>256</v>
      </c>
      <c r="Q31" s="18">
        <v>0</v>
      </c>
      <c r="R31" s="18">
        <v>0</v>
      </c>
      <c r="S31" s="18">
        <f t="shared" si="19"/>
        <v>1330</v>
      </c>
      <c r="T31" s="18">
        <f t="shared" si="13"/>
        <v>7716</v>
      </c>
      <c r="U31" s="18"/>
      <c r="V31" s="18"/>
      <c r="W31" s="22"/>
    </row>
    <row r="32" spans="1:23" ht="22.5" customHeight="1" x14ac:dyDescent="0.25">
      <c r="A32" s="35">
        <v>39142</v>
      </c>
      <c r="B32" s="18">
        <f>B31</f>
        <v>4500</v>
      </c>
      <c r="C32" s="19">
        <v>50</v>
      </c>
      <c r="D32" s="18">
        <f t="shared" si="0"/>
        <v>2250</v>
      </c>
      <c r="E32" s="19">
        <v>0</v>
      </c>
      <c r="F32" s="18">
        <f t="shared" si="4"/>
        <v>0</v>
      </c>
      <c r="G32" s="19">
        <v>29</v>
      </c>
      <c r="H32" s="18">
        <f t="shared" si="5"/>
        <v>1957.4999999999998</v>
      </c>
      <c r="I32" s="18">
        <f t="shared" si="1"/>
        <v>338</v>
      </c>
      <c r="J32" s="18"/>
      <c r="K32" s="19">
        <f t="shared" si="2"/>
        <v>9046</v>
      </c>
      <c r="L32" s="18">
        <v>0</v>
      </c>
      <c r="M32" s="18">
        <f t="shared" si="3"/>
        <v>871</v>
      </c>
      <c r="N32" s="18">
        <v>200</v>
      </c>
      <c r="O32" s="20">
        <v>2.04</v>
      </c>
      <c r="P32" s="18">
        <v>256</v>
      </c>
      <c r="Q32" s="18">
        <v>0</v>
      </c>
      <c r="R32" s="18">
        <v>0</v>
      </c>
      <c r="S32" s="18">
        <f t="shared" si="19"/>
        <v>1329.04</v>
      </c>
      <c r="T32" s="18">
        <f t="shared" si="13"/>
        <v>7716.96</v>
      </c>
      <c r="U32" s="18"/>
      <c r="V32" s="18"/>
      <c r="W32" s="22"/>
    </row>
    <row r="33" spans="1:23" ht="22.5" customHeight="1" x14ac:dyDescent="0.25">
      <c r="A33" s="35">
        <v>39173</v>
      </c>
      <c r="B33" s="18">
        <f>B32</f>
        <v>4500</v>
      </c>
      <c r="C33" s="19">
        <v>50</v>
      </c>
      <c r="D33" s="18">
        <f t="shared" si="0"/>
        <v>2250</v>
      </c>
      <c r="E33" s="19">
        <v>0</v>
      </c>
      <c r="F33" s="18">
        <f t="shared" si="4"/>
        <v>0</v>
      </c>
      <c r="G33" s="19">
        <v>29</v>
      </c>
      <c r="H33" s="18">
        <f t="shared" si="5"/>
        <v>1957.4999999999998</v>
      </c>
      <c r="I33" s="18">
        <f t="shared" si="1"/>
        <v>338</v>
      </c>
      <c r="J33" s="18"/>
      <c r="K33" s="19">
        <f t="shared" si="2"/>
        <v>9046</v>
      </c>
      <c r="L33" s="18">
        <v>0</v>
      </c>
      <c r="M33" s="18">
        <f t="shared" si="3"/>
        <v>871</v>
      </c>
      <c r="N33" s="18">
        <v>200</v>
      </c>
      <c r="O33" s="20">
        <v>2.04</v>
      </c>
      <c r="P33" s="18">
        <v>256</v>
      </c>
      <c r="Q33" s="18">
        <v>0</v>
      </c>
      <c r="R33" s="18"/>
      <c r="S33" s="21">
        <f t="shared" si="19"/>
        <v>1329.04</v>
      </c>
      <c r="T33" s="21">
        <f t="shared" si="13"/>
        <v>7716.96</v>
      </c>
      <c r="U33" s="22" t="s">
        <v>47</v>
      </c>
      <c r="V33" s="18"/>
      <c r="W33" s="22">
        <v>39241</v>
      </c>
    </row>
    <row r="34" spans="1:23" ht="22.5" customHeight="1" x14ac:dyDescent="0.25">
      <c r="A34" s="35">
        <v>39203</v>
      </c>
      <c r="B34" s="18">
        <f>B33</f>
        <v>4500</v>
      </c>
      <c r="C34" s="19">
        <v>50</v>
      </c>
      <c r="D34" s="18">
        <f t="shared" si="0"/>
        <v>2250</v>
      </c>
      <c r="E34" s="19">
        <v>0</v>
      </c>
      <c r="F34" s="18">
        <f t="shared" si="4"/>
        <v>0</v>
      </c>
      <c r="G34" s="19">
        <v>29</v>
      </c>
      <c r="H34" s="18">
        <f t="shared" si="5"/>
        <v>1957.4999999999998</v>
      </c>
      <c r="I34" s="18">
        <f t="shared" si="1"/>
        <v>338</v>
      </c>
      <c r="J34" s="18"/>
      <c r="K34" s="19">
        <f t="shared" si="2"/>
        <v>9046</v>
      </c>
      <c r="L34" s="18">
        <v>0</v>
      </c>
      <c r="M34" s="18">
        <f t="shared" si="3"/>
        <v>871</v>
      </c>
      <c r="N34" s="18">
        <v>200</v>
      </c>
      <c r="O34" s="20">
        <v>2.06</v>
      </c>
      <c r="P34" s="18">
        <v>256</v>
      </c>
      <c r="Q34" s="18">
        <v>0</v>
      </c>
      <c r="R34" s="18">
        <v>0</v>
      </c>
      <c r="S34" s="21">
        <f t="shared" si="19"/>
        <v>1329.06</v>
      </c>
      <c r="T34" s="21">
        <f t="shared" si="13"/>
        <v>7716.9400000000005</v>
      </c>
      <c r="U34" s="22" t="s">
        <v>46</v>
      </c>
      <c r="V34" s="18"/>
      <c r="W34" s="22">
        <v>39269</v>
      </c>
    </row>
    <row r="35" spans="1:23" ht="22.5" customHeight="1" x14ac:dyDescent="0.25">
      <c r="A35" s="35">
        <v>39234</v>
      </c>
      <c r="B35" s="18">
        <f>B34</f>
        <v>4500</v>
      </c>
      <c r="C35" s="19">
        <v>50</v>
      </c>
      <c r="D35" s="18">
        <f t="shared" si="0"/>
        <v>2250</v>
      </c>
      <c r="E35" s="19">
        <v>0</v>
      </c>
      <c r="F35" s="18">
        <f t="shared" si="4"/>
        <v>0</v>
      </c>
      <c r="G35" s="19">
        <v>29</v>
      </c>
      <c r="H35" s="18">
        <f t="shared" si="5"/>
        <v>1957.4999999999998</v>
      </c>
      <c r="I35" s="18">
        <f t="shared" si="1"/>
        <v>338</v>
      </c>
      <c r="J35" s="18"/>
      <c r="K35" s="19">
        <f t="shared" si="2"/>
        <v>9046</v>
      </c>
      <c r="L35" s="18">
        <v>0</v>
      </c>
      <c r="M35" s="18">
        <f t="shared" si="3"/>
        <v>871</v>
      </c>
      <c r="N35" s="18">
        <v>200</v>
      </c>
      <c r="O35" s="20">
        <v>2.06</v>
      </c>
      <c r="P35" s="18">
        <v>256</v>
      </c>
      <c r="Q35" s="18">
        <v>0</v>
      </c>
      <c r="R35" s="18">
        <v>0</v>
      </c>
      <c r="S35" s="21">
        <f t="shared" si="19"/>
        <v>1329.06</v>
      </c>
      <c r="T35" s="21">
        <f t="shared" si="13"/>
        <v>7716.9400000000005</v>
      </c>
      <c r="U35" s="21" t="s">
        <v>48</v>
      </c>
      <c r="V35" s="18"/>
      <c r="W35" s="22"/>
    </row>
    <row r="36" spans="1:23" ht="22.5" customHeight="1" x14ac:dyDescent="0.25">
      <c r="A36" s="35">
        <v>39264</v>
      </c>
      <c r="B36" s="18">
        <v>4500</v>
      </c>
      <c r="C36" s="19">
        <v>50</v>
      </c>
      <c r="D36" s="18">
        <f t="shared" si="0"/>
        <v>2250</v>
      </c>
      <c r="E36" s="19">
        <v>0</v>
      </c>
      <c r="F36" s="18">
        <f t="shared" si="4"/>
        <v>0</v>
      </c>
      <c r="G36" s="19">
        <v>29</v>
      </c>
      <c r="H36" s="18">
        <f t="shared" si="5"/>
        <v>1957.4999999999998</v>
      </c>
      <c r="I36" s="18">
        <f t="shared" si="1"/>
        <v>338</v>
      </c>
      <c r="J36" s="18"/>
      <c r="K36" s="19">
        <f t="shared" si="2"/>
        <v>9046</v>
      </c>
      <c r="L36" s="18">
        <v>0</v>
      </c>
      <c r="M36" s="18">
        <f t="shared" si="3"/>
        <v>871</v>
      </c>
      <c r="N36" s="18">
        <v>200</v>
      </c>
      <c r="O36" s="20">
        <v>2.06</v>
      </c>
      <c r="P36" s="18">
        <v>256</v>
      </c>
      <c r="Q36" s="18">
        <v>0</v>
      </c>
      <c r="R36" s="18">
        <v>0</v>
      </c>
      <c r="S36" s="21">
        <f t="shared" si="19"/>
        <v>1329.06</v>
      </c>
      <c r="T36" s="21">
        <f t="shared" si="13"/>
        <v>7716.9400000000005</v>
      </c>
      <c r="U36" s="21" t="s">
        <v>49</v>
      </c>
      <c r="V36" s="18"/>
      <c r="W36" s="22">
        <v>39344</v>
      </c>
    </row>
    <row r="37" spans="1:23" ht="22.5" customHeight="1" x14ac:dyDescent="0.25">
      <c r="A37" s="35" t="s">
        <v>27</v>
      </c>
      <c r="B37" s="18">
        <v>0</v>
      </c>
      <c r="C37" s="19">
        <v>0</v>
      </c>
      <c r="D37" s="18">
        <f t="shared" si="0"/>
        <v>0</v>
      </c>
      <c r="E37" s="19">
        <v>0</v>
      </c>
      <c r="F37" s="18">
        <f t="shared" ref="F37" si="21">B37*E37%</f>
        <v>0</v>
      </c>
      <c r="G37" s="19">
        <v>6</v>
      </c>
      <c r="H37" s="18">
        <f>(H38-H36)*7</f>
        <v>2838.5000000000018</v>
      </c>
      <c r="I37" s="18">
        <f t="shared" si="1"/>
        <v>0</v>
      </c>
      <c r="J37" s="18"/>
      <c r="K37" s="19">
        <f t="shared" si="2"/>
        <v>2839</v>
      </c>
      <c r="L37" s="18">
        <v>0</v>
      </c>
      <c r="M37" s="18">
        <f t="shared" si="3"/>
        <v>284</v>
      </c>
      <c r="N37" s="18">
        <v>0</v>
      </c>
      <c r="O37" s="20">
        <v>0</v>
      </c>
      <c r="P37" s="18">
        <v>0</v>
      </c>
      <c r="Q37" s="18">
        <v>0</v>
      </c>
      <c r="R37" s="18">
        <v>0</v>
      </c>
      <c r="S37" s="18">
        <f t="shared" si="19"/>
        <v>284</v>
      </c>
      <c r="T37" s="18">
        <f t="shared" si="13"/>
        <v>2555</v>
      </c>
      <c r="V37" s="18"/>
      <c r="W37" s="22"/>
    </row>
    <row r="38" spans="1:23" ht="22.5" customHeight="1" x14ac:dyDescent="0.25">
      <c r="A38" s="33">
        <v>39295</v>
      </c>
      <c r="B38" s="7">
        <f>B36</f>
        <v>4500</v>
      </c>
      <c r="C38" s="8">
        <v>50</v>
      </c>
      <c r="D38" s="7">
        <f t="shared" si="0"/>
        <v>2250</v>
      </c>
      <c r="E38" s="8">
        <v>0</v>
      </c>
      <c r="F38" s="7">
        <f t="shared" si="4"/>
        <v>0</v>
      </c>
      <c r="G38" s="8">
        <v>35</v>
      </c>
      <c r="H38" s="7">
        <f>ROUNDUP((B38+D38)*G38%,0)</f>
        <v>2363</v>
      </c>
      <c r="I38" s="7">
        <f t="shared" si="1"/>
        <v>338</v>
      </c>
      <c r="J38" s="7"/>
      <c r="K38" s="8">
        <f t="shared" si="2"/>
        <v>9451</v>
      </c>
      <c r="L38" s="7">
        <v>0</v>
      </c>
      <c r="M38" s="7">
        <f t="shared" si="3"/>
        <v>911</v>
      </c>
      <c r="N38" s="7">
        <v>200</v>
      </c>
      <c r="O38" s="11">
        <v>2.06</v>
      </c>
      <c r="P38" s="7">
        <v>256</v>
      </c>
      <c r="Q38" s="7">
        <v>0</v>
      </c>
      <c r="R38" s="7">
        <v>0</v>
      </c>
      <c r="S38" s="24">
        <f t="shared" si="19"/>
        <v>1369.06</v>
      </c>
      <c r="T38" s="24">
        <f t="shared" si="13"/>
        <v>8081.9400000000005</v>
      </c>
      <c r="U38" s="21" t="s">
        <v>50</v>
      </c>
      <c r="V38" s="7"/>
      <c r="W38" s="9">
        <v>39370</v>
      </c>
    </row>
    <row r="39" spans="1:23" ht="22.5" customHeight="1" x14ac:dyDescent="0.25">
      <c r="A39" s="38" t="s">
        <v>79</v>
      </c>
      <c r="B39" s="39">
        <v>2750</v>
      </c>
      <c r="C39" s="40">
        <v>50</v>
      </c>
      <c r="D39" s="39">
        <f t="shared" si="0"/>
        <v>1375</v>
      </c>
      <c r="E39" s="40">
        <v>0</v>
      </c>
      <c r="F39" s="39">
        <f t="shared" ref="F39:F40" si="22">B39*E39%</f>
        <v>0</v>
      </c>
      <c r="G39" s="40">
        <v>35</v>
      </c>
      <c r="H39" s="43">
        <v>2139</v>
      </c>
      <c r="I39" s="39">
        <f t="shared" si="1"/>
        <v>206</v>
      </c>
      <c r="J39" s="39"/>
      <c r="K39" s="40">
        <f t="shared" si="2"/>
        <v>6470</v>
      </c>
      <c r="L39" s="39">
        <v>0</v>
      </c>
      <c r="M39" s="39">
        <f t="shared" si="3"/>
        <v>626</v>
      </c>
      <c r="N39" s="39">
        <v>0</v>
      </c>
      <c r="O39" s="41">
        <v>0</v>
      </c>
      <c r="P39" s="39">
        <v>0</v>
      </c>
      <c r="Q39" s="39">
        <v>0</v>
      </c>
      <c r="R39" s="39">
        <v>0</v>
      </c>
      <c r="S39" s="39">
        <f t="shared" si="19"/>
        <v>626</v>
      </c>
      <c r="T39" s="39">
        <f t="shared" si="13"/>
        <v>5844</v>
      </c>
      <c r="U39" s="39"/>
      <c r="V39" s="39"/>
      <c r="W39" s="42"/>
    </row>
    <row r="40" spans="1:23" ht="22.5" customHeight="1" x14ac:dyDescent="0.25">
      <c r="A40" s="33">
        <v>39326</v>
      </c>
      <c r="B40" s="7">
        <v>4750</v>
      </c>
      <c r="C40" s="8">
        <v>50</v>
      </c>
      <c r="D40" s="7">
        <f t="shared" si="0"/>
        <v>2375</v>
      </c>
      <c r="E40" s="8">
        <v>0</v>
      </c>
      <c r="F40" s="7">
        <f t="shared" si="22"/>
        <v>0</v>
      </c>
      <c r="G40" s="8">
        <v>35</v>
      </c>
      <c r="H40" s="7">
        <f t="shared" ref="H40" si="23">ROUNDUP((B40+D40)*G40%,0)</f>
        <v>2494</v>
      </c>
      <c r="I40" s="7">
        <f t="shared" si="1"/>
        <v>356</v>
      </c>
      <c r="J40" s="7"/>
      <c r="K40" s="8">
        <f t="shared" si="2"/>
        <v>9975</v>
      </c>
      <c r="L40" s="7">
        <v>0</v>
      </c>
      <c r="M40" s="18">
        <v>911</v>
      </c>
      <c r="N40" s="7">
        <v>200</v>
      </c>
      <c r="O40" s="11">
        <v>2.06</v>
      </c>
      <c r="P40" s="7">
        <v>256</v>
      </c>
      <c r="Q40" s="7">
        <v>0</v>
      </c>
      <c r="R40" s="7">
        <v>0</v>
      </c>
      <c r="S40" s="24">
        <f t="shared" si="19"/>
        <v>1369.06</v>
      </c>
      <c r="T40" s="24">
        <f t="shared" si="13"/>
        <v>8605.94</v>
      </c>
      <c r="U40" s="24" t="s">
        <v>51</v>
      </c>
      <c r="V40" s="7"/>
      <c r="W40" s="9">
        <v>39370</v>
      </c>
    </row>
    <row r="41" spans="1:23" ht="22.5" customHeight="1" x14ac:dyDescent="0.25">
      <c r="A41" s="35">
        <v>39356</v>
      </c>
      <c r="B41" s="18">
        <f>B40</f>
        <v>4750</v>
      </c>
      <c r="C41" s="19">
        <v>50</v>
      </c>
      <c r="D41" s="18">
        <f t="shared" si="0"/>
        <v>2375</v>
      </c>
      <c r="E41" s="19">
        <v>0</v>
      </c>
      <c r="F41" s="18">
        <f t="shared" si="4"/>
        <v>0</v>
      </c>
      <c r="G41" s="19">
        <v>35</v>
      </c>
      <c r="H41" s="18">
        <f t="shared" si="5"/>
        <v>2493.75</v>
      </c>
      <c r="I41" s="18">
        <f t="shared" si="1"/>
        <v>356</v>
      </c>
      <c r="J41" s="18"/>
      <c r="K41" s="19">
        <f t="shared" si="2"/>
        <v>9975</v>
      </c>
      <c r="L41" s="18">
        <v>0</v>
      </c>
      <c r="M41" s="18">
        <f t="shared" si="3"/>
        <v>962</v>
      </c>
      <c r="N41" s="18">
        <v>200</v>
      </c>
      <c r="O41" s="20">
        <v>2.06</v>
      </c>
      <c r="P41" s="18">
        <v>256</v>
      </c>
      <c r="Q41" s="18">
        <v>0</v>
      </c>
      <c r="R41" s="18">
        <v>0</v>
      </c>
      <c r="S41" s="21">
        <f t="shared" si="19"/>
        <v>1420.06</v>
      </c>
      <c r="T41" s="21">
        <f t="shared" si="13"/>
        <v>8554.94</v>
      </c>
      <c r="U41" s="21" t="s">
        <v>52</v>
      </c>
      <c r="V41" s="18"/>
      <c r="W41" s="22">
        <v>39392</v>
      </c>
    </row>
    <row r="42" spans="1:23" ht="22.5" customHeight="1" x14ac:dyDescent="0.25">
      <c r="A42" s="35">
        <v>39387</v>
      </c>
      <c r="B42" s="18">
        <f>B41</f>
        <v>4750</v>
      </c>
      <c r="C42" s="19">
        <v>50</v>
      </c>
      <c r="D42" s="18">
        <f t="shared" si="0"/>
        <v>2375</v>
      </c>
      <c r="E42" s="19">
        <v>0</v>
      </c>
      <c r="F42" s="18">
        <f t="shared" si="4"/>
        <v>0</v>
      </c>
      <c r="G42" s="19">
        <v>35</v>
      </c>
      <c r="H42" s="18">
        <f t="shared" si="5"/>
        <v>2493.75</v>
      </c>
      <c r="I42" s="18">
        <f t="shared" si="1"/>
        <v>356</v>
      </c>
      <c r="J42" s="18"/>
      <c r="K42" s="19">
        <f t="shared" si="2"/>
        <v>9975</v>
      </c>
      <c r="L42" s="18">
        <v>0</v>
      </c>
      <c r="M42" s="18">
        <f t="shared" si="3"/>
        <v>962</v>
      </c>
      <c r="N42" s="18">
        <v>200</v>
      </c>
      <c r="O42" s="20">
        <v>2.06</v>
      </c>
      <c r="P42" s="18">
        <v>256</v>
      </c>
      <c r="Q42" s="18">
        <v>0</v>
      </c>
      <c r="R42" s="18">
        <v>0</v>
      </c>
      <c r="S42" s="21">
        <f t="shared" si="19"/>
        <v>1420.06</v>
      </c>
      <c r="T42" s="21">
        <f t="shared" si="13"/>
        <v>8554.94</v>
      </c>
      <c r="U42" s="21" t="s">
        <v>53</v>
      </c>
      <c r="V42" s="18"/>
      <c r="W42" s="22"/>
    </row>
    <row r="43" spans="1:23" ht="22.5" customHeight="1" x14ac:dyDescent="0.25">
      <c r="A43" s="35">
        <v>39417</v>
      </c>
      <c r="B43" s="18">
        <f>B42</f>
        <v>4750</v>
      </c>
      <c r="C43" s="19">
        <v>50</v>
      </c>
      <c r="D43" s="18">
        <f t="shared" si="0"/>
        <v>2375</v>
      </c>
      <c r="E43" s="19">
        <v>0</v>
      </c>
      <c r="F43" s="18">
        <f t="shared" si="4"/>
        <v>0</v>
      </c>
      <c r="G43" s="19">
        <v>35</v>
      </c>
      <c r="H43" s="18">
        <f t="shared" si="5"/>
        <v>2493.75</v>
      </c>
      <c r="I43" s="18">
        <f t="shared" si="1"/>
        <v>356</v>
      </c>
      <c r="J43" s="18"/>
      <c r="K43" s="19">
        <f t="shared" si="2"/>
        <v>9975</v>
      </c>
      <c r="L43" s="18">
        <v>0</v>
      </c>
      <c r="M43" s="18">
        <f t="shared" si="3"/>
        <v>962</v>
      </c>
      <c r="N43" s="18">
        <v>200</v>
      </c>
      <c r="O43" s="20">
        <v>2.06</v>
      </c>
      <c r="P43" s="18">
        <v>256</v>
      </c>
      <c r="Q43" s="18">
        <v>0</v>
      </c>
      <c r="R43" s="18">
        <v>0</v>
      </c>
      <c r="S43" s="21">
        <f t="shared" si="19"/>
        <v>1420.06</v>
      </c>
      <c r="T43" s="21">
        <f t="shared" si="13"/>
        <v>8554.94</v>
      </c>
      <c r="U43" s="21" t="s">
        <v>54</v>
      </c>
      <c r="V43" s="18"/>
      <c r="W43" s="22">
        <v>39456</v>
      </c>
    </row>
    <row r="44" spans="1:23" ht="22.5" customHeight="1" x14ac:dyDescent="0.25">
      <c r="A44" s="35">
        <v>39448</v>
      </c>
      <c r="B44" s="18">
        <f>B43</f>
        <v>4750</v>
      </c>
      <c r="C44" s="19">
        <v>50</v>
      </c>
      <c r="D44" s="18">
        <f t="shared" si="0"/>
        <v>2375</v>
      </c>
      <c r="E44" s="19">
        <v>0</v>
      </c>
      <c r="F44" s="18">
        <f t="shared" si="4"/>
        <v>0</v>
      </c>
      <c r="G44" s="19">
        <v>35</v>
      </c>
      <c r="H44" s="18">
        <f t="shared" si="5"/>
        <v>2493.75</v>
      </c>
      <c r="I44" s="18">
        <f t="shared" si="1"/>
        <v>356</v>
      </c>
      <c r="J44" s="18"/>
      <c r="K44" s="19">
        <f t="shared" si="2"/>
        <v>9975</v>
      </c>
      <c r="L44" s="18">
        <v>0</v>
      </c>
      <c r="M44" s="18">
        <f t="shared" si="3"/>
        <v>962</v>
      </c>
      <c r="N44" s="18">
        <v>200</v>
      </c>
      <c r="O44" s="20">
        <v>2.06</v>
      </c>
      <c r="P44" s="18">
        <v>256</v>
      </c>
      <c r="Q44" s="18">
        <v>0</v>
      </c>
      <c r="R44" s="18">
        <v>0</v>
      </c>
      <c r="S44" s="21">
        <f t="shared" si="19"/>
        <v>1420.06</v>
      </c>
      <c r="T44" s="21">
        <f t="shared" si="13"/>
        <v>8554.94</v>
      </c>
      <c r="U44" s="21" t="s">
        <v>55</v>
      </c>
      <c r="V44" s="18"/>
      <c r="W44" s="22">
        <v>39485</v>
      </c>
    </row>
    <row r="45" spans="1:23" ht="22.5" customHeight="1" x14ac:dyDescent="0.25">
      <c r="A45" s="35">
        <v>39479</v>
      </c>
      <c r="B45" s="18">
        <f>B44</f>
        <v>4750</v>
      </c>
      <c r="C45" s="19">
        <v>50</v>
      </c>
      <c r="D45" s="18">
        <f t="shared" si="0"/>
        <v>2375</v>
      </c>
      <c r="E45" s="19">
        <v>0</v>
      </c>
      <c r="F45" s="18">
        <f t="shared" si="4"/>
        <v>0</v>
      </c>
      <c r="G45" s="19">
        <v>35</v>
      </c>
      <c r="H45" s="18">
        <f t="shared" si="5"/>
        <v>2493.75</v>
      </c>
      <c r="I45" s="18">
        <f t="shared" si="1"/>
        <v>356</v>
      </c>
      <c r="J45" s="18"/>
      <c r="K45" s="19">
        <f t="shared" si="2"/>
        <v>9975</v>
      </c>
      <c r="L45" s="18">
        <v>0</v>
      </c>
      <c r="M45" s="18">
        <f t="shared" si="3"/>
        <v>962</v>
      </c>
      <c r="N45" s="18">
        <v>200</v>
      </c>
      <c r="O45" s="20">
        <v>2.06</v>
      </c>
      <c r="P45" s="18">
        <v>256</v>
      </c>
      <c r="Q45" s="18">
        <v>0</v>
      </c>
      <c r="R45" s="18">
        <v>0</v>
      </c>
      <c r="S45" s="21">
        <f t="shared" si="19"/>
        <v>1420.06</v>
      </c>
      <c r="T45" s="21">
        <f t="shared" si="13"/>
        <v>8554.94</v>
      </c>
      <c r="U45" s="21"/>
      <c r="V45" s="18"/>
      <c r="W45" s="22">
        <v>39522</v>
      </c>
    </row>
    <row r="46" spans="1:23" ht="22.5" customHeight="1" x14ac:dyDescent="0.25">
      <c r="A46" s="35" t="s">
        <v>28</v>
      </c>
      <c r="B46" s="18">
        <v>0</v>
      </c>
      <c r="C46" s="19">
        <v>0</v>
      </c>
      <c r="D46" s="18">
        <f t="shared" si="0"/>
        <v>0</v>
      </c>
      <c r="E46" s="19">
        <v>0</v>
      </c>
      <c r="F46" s="18">
        <f t="shared" ref="F46" si="24">B46*E46%</f>
        <v>0</v>
      </c>
      <c r="G46" s="19">
        <v>6</v>
      </c>
      <c r="H46" s="18">
        <f>(H47-H45)*8</f>
        <v>3420</v>
      </c>
      <c r="I46" s="18">
        <f t="shared" si="1"/>
        <v>0</v>
      </c>
      <c r="J46" s="18"/>
      <c r="K46" s="19">
        <f t="shared" si="2"/>
        <v>3420</v>
      </c>
      <c r="L46" s="18">
        <v>0</v>
      </c>
      <c r="M46" s="18">
        <f t="shared" si="3"/>
        <v>342</v>
      </c>
      <c r="N46" s="18">
        <v>0</v>
      </c>
      <c r="O46" s="20">
        <v>0</v>
      </c>
      <c r="P46" s="18">
        <v>0</v>
      </c>
      <c r="Q46" s="18">
        <v>0</v>
      </c>
      <c r="R46" s="18">
        <v>0</v>
      </c>
      <c r="S46" s="18">
        <f t="shared" si="19"/>
        <v>342</v>
      </c>
      <c r="T46" s="18">
        <f t="shared" si="13"/>
        <v>3078</v>
      </c>
      <c r="U46" s="21"/>
      <c r="V46" s="18"/>
      <c r="W46" s="22"/>
    </row>
    <row r="47" spans="1:23" ht="22.5" customHeight="1" x14ac:dyDescent="0.25">
      <c r="A47" s="35">
        <v>39508</v>
      </c>
      <c r="B47" s="18">
        <f>B45</f>
        <v>4750</v>
      </c>
      <c r="C47" s="19">
        <v>50</v>
      </c>
      <c r="D47" s="18">
        <f t="shared" si="0"/>
        <v>2375</v>
      </c>
      <c r="E47" s="19">
        <v>0</v>
      </c>
      <c r="F47" s="18">
        <f t="shared" si="4"/>
        <v>0</v>
      </c>
      <c r="G47" s="19">
        <v>41</v>
      </c>
      <c r="H47" s="18">
        <f t="shared" si="5"/>
        <v>2921.25</v>
      </c>
      <c r="I47" s="18">
        <f t="shared" si="1"/>
        <v>356</v>
      </c>
      <c r="J47" s="18"/>
      <c r="K47" s="19">
        <f t="shared" si="2"/>
        <v>10402</v>
      </c>
      <c r="L47" s="18">
        <v>0</v>
      </c>
      <c r="M47" s="18">
        <f t="shared" si="3"/>
        <v>1005</v>
      </c>
      <c r="N47" s="18">
        <v>200</v>
      </c>
      <c r="O47" s="20">
        <v>2.06</v>
      </c>
      <c r="P47" s="18">
        <v>256</v>
      </c>
      <c r="Q47" s="18">
        <v>0</v>
      </c>
      <c r="R47" s="18">
        <v>0</v>
      </c>
      <c r="S47" s="21">
        <f t="shared" si="19"/>
        <v>1463.06</v>
      </c>
      <c r="T47" s="21">
        <f t="shared" si="13"/>
        <v>8938.94</v>
      </c>
      <c r="U47" s="21"/>
      <c r="V47" s="18"/>
      <c r="W47" s="22">
        <v>39549</v>
      </c>
    </row>
    <row r="48" spans="1:23" ht="22.5" customHeight="1" x14ac:dyDescent="0.25">
      <c r="A48" s="35">
        <v>39539</v>
      </c>
      <c r="B48" s="18">
        <v>4875</v>
      </c>
      <c r="C48" s="19">
        <v>50</v>
      </c>
      <c r="D48" s="18">
        <f t="shared" si="0"/>
        <v>2438</v>
      </c>
      <c r="E48" s="19">
        <v>0</v>
      </c>
      <c r="F48" s="18">
        <f t="shared" si="4"/>
        <v>0</v>
      </c>
      <c r="G48" s="19">
        <v>41</v>
      </c>
      <c r="H48" s="18">
        <f t="shared" si="5"/>
        <v>2998.33</v>
      </c>
      <c r="I48" s="18">
        <f t="shared" si="1"/>
        <v>366</v>
      </c>
      <c r="J48" s="18"/>
      <c r="K48" s="19">
        <f t="shared" si="2"/>
        <v>10677</v>
      </c>
      <c r="L48" s="18">
        <v>0</v>
      </c>
      <c r="M48" s="18">
        <f t="shared" si="3"/>
        <v>1031</v>
      </c>
      <c r="N48" s="18">
        <v>200</v>
      </c>
      <c r="O48" s="20">
        <v>2.06</v>
      </c>
      <c r="P48" s="18">
        <v>256</v>
      </c>
      <c r="Q48" s="18">
        <v>0</v>
      </c>
      <c r="R48" s="18">
        <v>0</v>
      </c>
      <c r="S48" s="21">
        <f t="shared" si="19"/>
        <v>1489.06</v>
      </c>
      <c r="T48" s="21">
        <f t="shared" si="13"/>
        <v>9187.94</v>
      </c>
      <c r="U48" s="21"/>
      <c r="V48" s="18"/>
      <c r="W48" s="22"/>
    </row>
    <row r="49" spans="1:23" ht="22.5" customHeight="1" x14ac:dyDescent="0.25">
      <c r="A49" s="35">
        <v>39569</v>
      </c>
      <c r="B49" s="18">
        <f>B48</f>
        <v>4875</v>
      </c>
      <c r="C49" s="19">
        <v>50</v>
      </c>
      <c r="D49" s="18">
        <f t="shared" si="0"/>
        <v>2438</v>
      </c>
      <c r="E49" s="19">
        <v>0</v>
      </c>
      <c r="F49" s="18">
        <f t="shared" si="4"/>
        <v>0</v>
      </c>
      <c r="G49" s="19">
        <v>41</v>
      </c>
      <c r="H49" s="18">
        <f t="shared" si="5"/>
        <v>2998.33</v>
      </c>
      <c r="I49" s="18">
        <f t="shared" si="1"/>
        <v>366</v>
      </c>
      <c r="J49" s="18"/>
      <c r="K49" s="19">
        <f t="shared" si="2"/>
        <v>10677</v>
      </c>
      <c r="L49" s="18">
        <v>0</v>
      </c>
      <c r="M49" s="18">
        <f t="shared" si="3"/>
        <v>1031</v>
      </c>
      <c r="N49" s="18">
        <v>200</v>
      </c>
      <c r="O49" s="20">
        <v>2.06</v>
      </c>
      <c r="P49" s="18">
        <v>256</v>
      </c>
      <c r="Q49" s="18">
        <v>0</v>
      </c>
      <c r="R49" s="18">
        <v>0</v>
      </c>
      <c r="S49" s="21">
        <f t="shared" si="19"/>
        <v>1489.06</v>
      </c>
      <c r="T49" s="21">
        <f t="shared" si="13"/>
        <v>9187.94</v>
      </c>
      <c r="U49" s="21"/>
      <c r="V49" s="18"/>
      <c r="W49" s="22">
        <v>39625</v>
      </c>
    </row>
    <row r="50" spans="1:23" ht="22.5" customHeight="1" x14ac:dyDescent="0.25">
      <c r="A50" s="35">
        <v>39600</v>
      </c>
      <c r="B50" s="18">
        <f>B49</f>
        <v>4875</v>
      </c>
      <c r="C50" s="19">
        <v>50</v>
      </c>
      <c r="D50" s="18">
        <f t="shared" si="0"/>
        <v>2438</v>
      </c>
      <c r="E50" s="19">
        <v>0</v>
      </c>
      <c r="F50" s="18">
        <f t="shared" si="4"/>
        <v>0</v>
      </c>
      <c r="G50" s="19">
        <v>41</v>
      </c>
      <c r="H50" s="18">
        <f t="shared" si="5"/>
        <v>2998.33</v>
      </c>
      <c r="I50" s="18">
        <f t="shared" si="1"/>
        <v>366</v>
      </c>
      <c r="J50" s="18"/>
      <c r="K50" s="19">
        <f t="shared" si="2"/>
        <v>10677</v>
      </c>
      <c r="L50" s="18">
        <v>0</v>
      </c>
      <c r="M50" s="18">
        <f t="shared" si="3"/>
        <v>1031</v>
      </c>
      <c r="N50" s="18">
        <v>200</v>
      </c>
      <c r="O50" s="20">
        <v>2.06</v>
      </c>
      <c r="P50" s="18">
        <v>256</v>
      </c>
      <c r="Q50" s="18">
        <v>0</v>
      </c>
      <c r="R50" s="18">
        <v>0</v>
      </c>
      <c r="S50" s="21">
        <f t="shared" si="19"/>
        <v>1489.06</v>
      </c>
      <c r="T50" s="21">
        <f t="shared" si="13"/>
        <v>9187.94</v>
      </c>
      <c r="U50" s="21"/>
      <c r="V50" s="18"/>
      <c r="W50" s="22">
        <v>39637</v>
      </c>
    </row>
    <row r="51" spans="1:23" ht="22.5" customHeight="1" x14ac:dyDescent="0.25">
      <c r="A51" s="35">
        <v>39630</v>
      </c>
      <c r="B51" s="18">
        <f>B50</f>
        <v>4875</v>
      </c>
      <c r="C51" s="19">
        <v>50</v>
      </c>
      <c r="D51" s="18">
        <f t="shared" si="0"/>
        <v>2438</v>
      </c>
      <c r="E51" s="19">
        <v>0</v>
      </c>
      <c r="F51" s="18">
        <f t="shared" si="4"/>
        <v>0</v>
      </c>
      <c r="G51" s="19">
        <v>41</v>
      </c>
      <c r="H51" s="18">
        <f t="shared" si="5"/>
        <v>2998.33</v>
      </c>
      <c r="I51" s="18">
        <f t="shared" si="1"/>
        <v>366</v>
      </c>
      <c r="J51" s="18"/>
      <c r="K51" s="19">
        <f t="shared" si="2"/>
        <v>10677</v>
      </c>
      <c r="L51" s="18">
        <v>0</v>
      </c>
      <c r="M51" s="18">
        <f t="shared" si="3"/>
        <v>1031</v>
      </c>
      <c r="N51" s="18">
        <v>200</v>
      </c>
      <c r="O51" s="20">
        <v>2.06</v>
      </c>
      <c r="P51" s="18">
        <v>256</v>
      </c>
      <c r="Q51" s="18">
        <v>0</v>
      </c>
      <c r="R51" s="18">
        <v>0</v>
      </c>
      <c r="S51" s="21">
        <f t="shared" si="19"/>
        <v>1489.06</v>
      </c>
      <c r="T51" s="21">
        <f t="shared" si="13"/>
        <v>9187.94</v>
      </c>
      <c r="U51" s="21"/>
      <c r="V51" s="18"/>
      <c r="W51" s="22">
        <v>39671</v>
      </c>
    </row>
    <row r="52" spans="1:23" ht="22.5" customHeight="1" x14ac:dyDescent="0.25">
      <c r="A52" s="35" t="s">
        <v>30</v>
      </c>
      <c r="B52" s="18">
        <v>0</v>
      </c>
      <c r="C52" s="19">
        <v>0</v>
      </c>
      <c r="D52" s="18">
        <f t="shared" si="0"/>
        <v>0</v>
      </c>
      <c r="E52" s="19">
        <v>0</v>
      </c>
      <c r="F52" s="18">
        <f t="shared" ref="F52" si="25">B52*E52%</f>
        <v>0</v>
      </c>
      <c r="G52" s="19">
        <v>6</v>
      </c>
      <c r="H52" s="18">
        <f>(B44+B45+B47+B48+B49+B50+B51+D44+D45+D47+D48+D49+D50+D51)*G52%</f>
        <v>3037.62</v>
      </c>
      <c r="I52" s="18">
        <f t="shared" si="1"/>
        <v>0</v>
      </c>
      <c r="J52" s="18"/>
      <c r="K52" s="19">
        <f t="shared" si="2"/>
        <v>3038</v>
      </c>
      <c r="L52" s="18">
        <v>0</v>
      </c>
      <c r="M52" s="18">
        <f t="shared" si="3"/>
        <v>304</v>
      </c>
      <c r="N52" s="18">
        <v>0</v>
      </c>
      <c r="O52" s="20">
        <v>0</v>
      </c>
      <c r="P52" s="18">
        <v>0</v>
      </c>
      <c r="Q52" s="18">
        <v>0</v>
      </c>
      <c r="R52" s="18">
        <v>0</v>
      </c>
      <c r="S52" s="18">
        <f t="shared" si="19"/>
        <v>304</v>
      </c>
      <c r="T52" s="18">
        <f t="shared" si="13"/>
        <v>2734</v>
      </c>
      <c r="U52" s="18"/>
      <c r="V52" s="18"/>
      <c r="W52" s="22"/>
    </row>
    <row r="53" spans="1:23" ht="22.5" customHeight="1" x14ac:dyDescent="0.25">
      <c r="A53" s="35">
        <v>39661</v>
      </c>
      <c r="B53" s="18">
        <f>B51</f>
        <v>4875</v>
      </c>
      <c r="C53" s="19">
        <v>50</v>
      </c>
      <c r="D53" s="18">
        <f t="shared" si="0"/>
        <v>2438</v>
      </c>
      <c r="E53" s="19">
        <v>0</v>
      </c>
      <c r="F53" s="18">
        <f t="shared" si="4"/>
        <v>0</v>
      </c>
      <c r="G53" s="19">
        <v>47</v>
      </c>
      <c r="H53" s="18">
        <f t="shared" si="5"/>
        <v>3437.1099999999997</v>
      </c>
      <c r="I53" s="18">
        <f t="shared" si="1"/>
        <v>366</v>
      </c>
      <c r="J53" s="18"/>
      <c r="K53" s="19">
        <f t="shared" si="2"/>
        <v>11116</v>
      </c>
      <c r="L53" s="18">
        <v>0</v>
      </c>
      <c r="M53" s="18">
        <f t="shared" si="3"/>
        <v>1075</v>
      </c>
      <c r="N53" s="18">
        <v>200</v>
      </c>
      <c r="O53" s="20">
        <v>2.06</v>
      </c>
      <c r="P53" s="18">
        <v>256</v>
      </c>
      <c r="Q53" s="18">
        <v>0</v>
      </c>
      <c r="R53" s="18">
        <v>0</v>
      </c>
      <c r="S53" s="21">
        <f t="shared" si="19"/>
        <v>1533.06</v>
      </c>
      <c r="T53" s="21">
        <f t="shared" si="13"/>
        <v>9582.94</v>
      </c>
      <c r="U53" s="21"/>
      <c r="V53" s="18"/>
      <c r="W53" s="22">
        <v>39696</v>
      </c>
    </row>
    <row r="54" spans="1:23" ht="22.5" customHeight="1" x14ac:dyDescent="0.25">
      <c r="A54" s="35">
        <v>39692</v>
      </c>
      <c r="B54" s="18">
        <f>B53</f>
        <v>4875</v>
      </c>
      <c r="C54" s="19">
        <v>50</v>
      </c>
      <c r="D54" s="18">
        <f t="shared" si="0"/>
        <v>2438</v>
      </c>
      <c r="E54" s="19">
        <v>0</v>
      </c>
      <c r="F54" s="18">
        <f t="shared" si="4"/>
        <v>0</v>
      </c>
      <c r="G54" s="19">
        <v>47</v>
      </c>
      <c r="H54" s="18">
        <f t="shared" si="5"/>
        <v>3437.1099999999997</v>
      </c>
      <c r="I54" s="18">
        <f t="shared" si="1"/>
        <v>366</v>
      </c>
      <c r="J54" s="18"/>
      <c r="K54" s="19">
        <f t="shared" si="2"/>
        <v>11116</v>
      </c>
      <c r="L54" s="18">
        <v>0</v>
      </c>
      <c r="M54" s="18">
        <f t="shared" si="3"/>
        <v>1075</v>
      </c>
      <c r="N54" s="18">
        <v>200</v>
      </c>
      <c r="O54" s="20">
        <v>2.06</v>
      </c>
      <c r="P54" s="18">
        <v>256</v>
      </c>
      <c r="Q54" s="18">
        <v>0</v>
      </c>
      <c r="R54" s="18">
        <v>0</v>
      </c>
      <c r="S54" s="21">
        <f t="shared" si="19"/>
        <v>1533.06</v>
      </c>
      <c r="T54" s="21">
        <f t="shared" si="13"/>
        <v>9582.94</v>
      </c>
      <c r="U54" s="21"/>
      <c r="V54" s="18"/>
      <c r="W54" s="22">
        <v>39746</v>
      </c>
    </row>
    <row r="55" spans="1:23" ht="22.5" customHeight="1" x14ac:dyDescent="0.25">
      <c r="A55" s="35">
        <v>39722</v>
      </c>
      <c r="B55" s="18">
        <f>B54</f>
        <v>4875</v>
      </c>
      <c r="C55" s="19">
        <v>50</v>
      </c>
      <c r="D55" s="18">
        <f t="shared" si="0"/>
        <v>2438</v>
      </c>
      <c r="E55" s="19">
        <v>0</v>
      </c>
      <c r="F55" s="18">
        <f t="shared" si="4"/>
        <v>0</v>
      </c>
      <c r="G55" s="19">
        <v>47</v>
      </c>
      <c r="H55" s="18">
        <f t="shared" si="5"/>
        <v>3437.1099999999997</v>
      </c>
      <c r="I55" s="18">
        <f t="shared" si="1"/>
        <v>366</v>
      </c>
      <c r="J55" s="18"/>
      <c r="K55" s="19">
        <f t="shared" si="2"/>
        <v>11116</v>
      </c>
      <c r="L55" s="18">
        <v>0</v>
      </c>
      <c r="M55" s="18">
        <f t="shared" si="3"/>
        <v>1075</v>
      </c>
      <c r="N55" s="18">
        <v>200</v>
      </c>
      <c r="O55" s="20">
        <v>2.06</v>
      </c>
      <c r="P55" s="18">
        <v>256</v>
      </c>
      <c r="Q55" s="18">
        <v>0</v>
      </c>
      <c r="R55" s="18">
        <v>0</v>
      </c>
      <c r="S55" s="21">
        <f t="shared" si="19"/>
        <v>1533.06</v>
      </c>
      <c r="T55" s="21">
        <f t="shared" si="13"/>
        <v>9582.94</v>
      </c>
      <c r="U55" s="21"/>
      <c r="V55" s="18"/>
      <c r="W55" s="22">
        <v>39766</v>
      </c>
    </row>
    <row r="56" spans="1:23" ht="22.5" customHeight="1" x14ac:dyDescent="0.25">
      <c r="A56" s="35">
        <v>39753</v>
      </c>
      <c r="B56" s="18">
        <f>B55</f>
        <v>4875</v>
      </c>
      <c r="C56" s="19">
        <v>50</v>
      </c>
      <c r="D56" s="18">
        <f t="shared" si="0"/>
        <v>2438</v>
      </c>
      <c r="E56" s="19">
        <v>0</v>
      </c>
      <c r="F56" s="18">
        <f t="shared" si="4"/>
        <v>0</v>
      </c>
      <c r="G56" s="19">
        <v>47</v>
      </c>
      <c r="H56" s="18">
        <f t="shared" si="5"/>
        <v>3437.1099999999997</v>
      </c>
      <c r="I56" s="18">
        <f t="shared" si="1"/>
        <v>366</v>
      </c>
      <c r="J56" s="18"/>
      <c r="K56" s="19">
        <f t="shared" si="2"/>
        <v>11116</v>
      </c>
      <c r="L56" s="18">
        <v>0</v>
      </c>
      <c r="M56" s="18">
        <f t="shared" si="3"/>
        <v>1075</v>
      </c>
      <c r="N56" s="18">
        <v>200</v>
      </c>
      <c r="O56" s="20">
        <v>2.06</v>
      </c>
      <c r="P56" s="18">
        <v>256</v>
      </c>
      <c r="Q56" s="18">
        <v>0</v>
      </c>
      <c r="R56" s="18">
        <v>0</v>
      </c>
      <c r="S56" s="21">
        <f t="shared" si="19"/>
        <v>1533.06</v>
      </c>
      <c r="T56" s="21">
        <f t="shared" si="13"/>
        <v>9582.94</v>
      </c>
      <c r="U56" s="21"/>
      <c r="V56" s="18"/>
      <c r="W56" s="22">
        <v>39977</v>
      </c>
    </row>
    <row r="57" spans="1:23" ht="22.5" customHeight="1" x14ac:dyDescent="0.25">
      <c r="A57" s="33">
        <v>39783</v>
      </c>
      <c r="B57" s="7">
        <f>B56</f>
        <v>4875</v>
      </c>
      <c r="C57" s="8">
        <v>50</v>
      </c>
      <c r="D57" s="7">
        <f t="shared" si="0"/>
        <v>2438</v>
      </c>
      <c r="E57" s="8">
        <v>0</v>
      </c>
      <c r="F57" s="7">
        <f t="shared" si="4"/>
        <v>0</v>
      </c>
      <c r="G57" s="8">
        <v>47</v>
      </c>
      <c r="H57" s="7">
        <f t="shared" si="5"/>
        <v>3437.1099999999997</v>
      </c>
      <c r="I57" s="7">
        <f t="shared" si="1"/>
        <v>366</v>
      </c>
      <c r="J57" s="7"/>
      <c r="K57" s="8">
        <f t="shared" si="2"/>
        <v>11116</v>
      </c>
      <c r="L57" s="7">
        <v>0</v>
      </c>
      <c r="M57" s="7">
        <f t="shared" si="3"/>
        <v>1075</v>
      </c>
      <c r="N57" s="7">
        <v>200</v>
      </c>
      <c r="O57" s="11">
        <v>2.06</v>
      </c>
      <c r="P57" s="7">
        <v>256</v>
      </c>
      <c r="Q57" s="7">
        <v>0</v>
      </c>
      <c r="R57" s="7">
        <v>0</v>
      </c>
      <c r="S57" s="21">
        <f t="shared" si="19"/>
        <v>1533.06</v>
      </c>
      <c r="T57" s="24">
        <f t="shared" si="13"/>
        <v>9582.94</v>
      </c>
      <c r="U57" s="24"/>
      <c r="V57" s="7"/>
      <c r="W57" s="9"/>
    </row>
    <row r="58" spans="1:23" ht="22.5" customHeight="1" x14ac:dyDescent="0.25">
      <c r="A58" s="33" t="s">
        <v>29</v>
      </c>
      <c r="B58" s="7">
        <v>0</v>
      </c>
      <c r="C58" s="8">
        <v>0</v>
      </c>
      <c r="D58" s="7">
        <f t="shared" si="0"/>
        <v>0</v>
      </c>
      <c r="E58" s="8">
        <v>0</v>
      </c>
      <c r="F58" s="7">
        <f t="shared" ref="F58:F59" si="26">B58*E58%</f>
        <v>0</v>
      </c>
      <c r="G58" s="8">
        <v>0</v>
      </c>
      <c r="H58" s="7">
        <f t="shared" ref="H58:H59" si="27">(B58+D58)*G58%</f>
        <v>0</v>
      </c>
      <c r="I58" s="7">
        <f t="shared" si="1"/>
        <v>0</v>
      </c>
      <c r="J58" s="7"/>
      <c r="K58" s="37">
        <v>48867</v>
      </c>
      <c r="L58" s="7">
        <v>0</v>
      </c>
      <c r="M58" s="25">
        <v>4549</v>
      </c>
      <c r="N58" s="7">
        <v>0</v>
      </c>
      <c r="O58" s="11">
        <v>0</v>
      </c>
      <c r="P58" s="7">
        <v>0</v>
      </c>
      <c r="Q58" s="7">
        <v>0</v>
      </c>
      <c r="R58" s="7">
        <v>0</v>
      </c>
      <c r="S58" s="7">
        <f t="shared" ref="S58:S59" si="28">SUM(L58:R58)</f>
        <v>4549</v>
      </c>
      <c r="T58" s="7">
        <f t="shared" si="13"/>
        <v>44318</v>
      </c>
      <c r="U58" s="24"/>
      <c r="V58" s="7"/>
      <c r="W58" s="9">
        <v>39881</v>
      </c>
    </row>
    <row r="59" spans="1:23" ht="22.5" customHeight="1" x14ac:dyDescent="0.25">
      <c r="A59" s="35" t="s">
        <v>41</v>
      </c>
      <c r="B59" s="18">
        <v>0</v>
      </c>
      <c r="C59" s="19">
        <v>0</v>
      </c>
      <c r="D59" s="18">
        <f t="shared" si="0"/>
        <v>0</v>
      </c>
      <c r="E59" s="19">
        <v>0</v>
      </c>
      <c r="F59" s="18">
        <f t="shared" si="26"/>
        <v>0</v>
      </c>
      <c r="G59" s="19">
        <v>0</v>
      </c>
      <c r="H59" s="18">
        <f t="shared" si="27"/>
        <v>0</v>
      </c>
      <c r="I59" s="18">
        <f t="shared" si="1"/>
        <v>0</v>
      </c>
      <c r="J59" s="18"/>
      <c r="K59" s="37">
        <v>23426</v>
      </c>
      <c r="L59" s="18">
        <v>0</v>
      </c>
      <c r="M59" s="25">
        <v>2344</v>
      </c>
      <c r="N59" s="18">
        <v>0</v>
      </c>
      <c r="O59" s="20">
        <v>0</v>
      </c>
      <c r="P59" s="18">
        <v>0</v>
      </c>
      <c r="Q59" s="18">
        <v>0</v>
      </c>
      <c r="R59" s="18">
        <v>0</v>
      </c>
      <c r="S59" s="7">
        <f t="shared" si="28"/>
        <v>2344</v>
      </c>
      <c r="T59" s="18">
        <f t="shared" si="13"/>
        <v>21082</v>
      </c>
      <c r="U59" s="21"/>
      <c r="V59" s="18"/>
      <c r="W59" s="22"/>
    </row>
    <row r="60" spans="1:23" ht="22.5" customHeight="1" x14ac:dyDescent="0.25">
      <c r="A60" s="33">
        <v>39814</v>
      </c>
      <c r="B60" s="7">
        <v>12120</v>
      </c>
      <c r="C60" s="8">
        <v>16</v>
      </c>
      <c r="D60" s="7">
        <f t="shared" si="0"/>
        <v>1939</v>
      </c>
      <c r="E60" s="8">
        <v>0</v>
      </c>
      <c r="F60" s="7">
        <f t="shared" si="4"/>
        <v>0</v>
      </c>
      <c r="G60" s="8">
        <v>0</v>
      </c>
      <c r="H60" s="7">
        <f t="shared" si="5"/>
        <v>0</v>
      </c>
      <c r="I60" s="7">
        <f>ROUND((B60)*10%,0)</f>
        <v>1212</v>
      </c>
      <c r="J60" s="7"/>
      <c r="K60" s="8">
        <f t="shared" si="2"/>
        <v>15271</v>
      </c>
      <c r="L60" s="7">
        <v>0</v>
      </c>
      <c r="M60" s="7">
        <f t="shared" si="3"/>
        <v>1406</v>
      </c>
      <c r="N60" s="7">
        <v>200</v>
      </c>
      <c r="O60" s="11">
        <v>4.9400000000000004</v>
      </c>
      <c r="P60" s="7">
        <v>256</v>
      </c>
      <c r="Q60" s="7">
        <v>0</v>
      </c>
      <c r="R60" s="7">
        <v>0</v>
      </c>
      <c r="S60" s="24">
        <f t="shared" si="19"/>
        <v>1866.94</v>
      </c>
      <c r="T60" s="24">
        <f t="shared" si="13"/>
        <v>13404.06</v>
      </c>
      <c r="U60" s="24"/>
      <c r="V60" s="7"/>
      <c r="W60" s="9"/>
    </row>
    <row r="61" spans="1:23" ht="22.5" customHeight="1" x14ac:dyDescent="0.25">
      <c r="A61" s="33">
        <v>39845</v>
      </c>
      <c r="B61" s="7">
        <f>B60</f>
        <v>12120</v>
      </c>
      <c r="C61" s="8">
        <v>16</v>
      </c>
      <c r="D61" s="7">
        <f t="shared" si="0"/>
        <v>1939</v>
      </c>
      <c r="E61" s="8">
        <v>0</v>
      </c>
      <c r="F61" s="7">
        <f t="shared" si="4"/>
        <v>0</v>
      </c>
      <c r="G61" s="8">
        <v>0</v>
      </c>
      <c r="H61" s="7">
        <f t="shared" si="5"/>
        <v>0</v>
      </c>
      <c r="I61" s="7">
        <f t="shared" ref="I61:I128" si="29">ROUND((B61)*10%,0)</f>
        <v>1212</v>
      </c>
      <c r="J61" s="7"/>
      <c r="K61" s="8">
        <f t="shared" si="2"/>
        <v>15271</v>
      </c>
      <c r="L61" s="7">
        <v>0</v>
      </c>
      <c r="M61" s="7">
        <f t="shared" si="3"/>
        <v>1406</v>
      </c>
      <c r="N61" s="7">
        <v>200</v>
      </c>
      <c r="O61" s="11">
        <v>4.9400000000000004</v>
      </c>
      <c r="P61" s="7">
        <v>256</v>
      </c>
      <c r="Q61" s="7">
        <v>0</v>
      </c>
      <c r="R61" s="7">
        <v>0</v>
      </c>
      <c r="S61" s="24">
        <f t="shared" si="19"/>
        <v>1866.94</v>
      </c>
      <c r="T61" s="24">
        <f t="shared" si="13"/>
        <v>13404.06</v>
      </c>
      <c r="U61" s="24"/>
      <c r="V61" s="7"/>
      <c r="W61" s="9"/>
    </row>
    <row r="62" spans="1:23" ht="22.5" customHeight="1" x14ac:dyDescent="0.25">
      <c r="A62" s="33" t="s">
        <v>32</v>
      </c>
      <c r="B62" s="7">
        <v>0</v>
      </c>
      <c r="C62" s="8">
        <v>6</v>
      </c>
      <c r="D62" s="7">
        <f>(D63-D61)*2</f>
        <v>1454</v>
      </c>
      <c r="E62" s="8">
        <v>0</v>
      </c>
      <c r="F62" s="7">
        <f t="shared" si="4"/>
        <v>0</v>
      </c>
      <c r="G62" s="8">
        <v>0</v>
      </c>
      <c r="H62" s="7">
        <f t="shared" si="5"/>
        <v>0</v>
      </c>
      <c r="I62" s="7">
        <f t="shared" si="29"/>
        <v>0</v>
      </c>
      <c r="J62" s="7"/>
      <c r="K62" s="8">
        <f t="shared" si="2"/>
        <v>1454</v>
      </c>
      <c r="L62" s="7">
        <v>0</v>
      </c>
      <c r="M62" s="7">
        <f t="shared" si="3"/>
        <v>145</v>
      </c>
      <c r="N62" s="7">
        <v>0</v>
      </c>
      <c r="O62" s="11">
        <v>0</v>
      </c>
      <c r="P62" s="7">
        <v>0</v>
      </c>
      <c r="Q62" s="7">
        <v>0</v>
      </c>
      <c r="R62" s="7">
        <v>0</v>
      </c>
      <c r="S62" s="7">
        <f t="shared" si="19"/>
        <v>145</v>
      </c>
      <c r="T62" s="7">
        <f t="shared" si="13"/>
        <v>1309</v>
      </c>
      <c r="U62" s="24"/>
      <c r="V62" s="7"/>
      <c r="W62" s="9"/>
    </row>
    <row r="63" spans="1:23" ht="22.5" customHeight="1" x14ac:dyDescent="0.25">
      <c r="A63" s="33">
        <v>39873</v>
      </c>
      <c r="B63" s="7">
        <f>B61</f>
        <v>12120</v>
      </c>
      <c r="C63" s="8">
        <v>22</v>
      </c>
      <c r="D63" s="7">
        <f t="shared" si="0"/>
        <v>2666</v>
      </c>
      <c r="E63" s="8">
        <v>0</v>
      </c>
      <c r="F63" s="7">
        <f t="shared" si="4"/>
        <v>0</v>
      </c>
      <c r="G63" s="8">
        <v>0</v>
      </c>
      <c r="H63" s="7">
        <f t="shared" si="5"/>
        <v>0</v>
      </c>
      <c r="I63" s="7">
        <f t="shared" si="29"/>
        <v>1212</v>
      </c>
      <c r="J63" s="7"/>
      <c r="K63" s="8">
        <f t="shared" si="2"/>
        <v>15998</v>
      </c>
      <c r="L63" s="7">
        <v>0</v>
      </c>
      <c r="M63" s="7">
        <f t="shared" si="3"/>
        <v>1479</v>
      </c>
      <c r="N63" s="7">
        <v>480</v>
      </c>
      <c r="O63" s="11">
        <v>4.9400000000000004</v>
      </c>
      <c r="P63" s="7">
        <v>256</v>
      </c>
      <c r="Q63" s="7">
        <v>0</v>
      </c>
      <c r="R63" s="7">
        <v>0</v>
      </c>
      <c r="S63" s="24">
        <f t="shared" si="19"/>
        <v>2219.94</v>
      </c>
      <c r="T63" s="24">
        <f t="shared" si="13"/>
        <v>13778.06</v>
      </c>
      <c r="U63" s="24"/>
      <c r="V63" s="7"/>
      <c r="W63" s="9"/>
    </row>
    <row r="64" spans="1:23" ht="22.5" customHeight="1" x14ac:dyDescent="0.25">
      <c r="A64" s="35">
        <v>39904</v>
      </c>
      <c r="B64" s="18">
        <f>B63</f>
        <v>12120</v>
      </c>
      <c r="C64" s="19">
        <v>22</v>
      </c>
      <c r="D64" s="18">
        <f t="shared" si="0"/>
        <v>2666</v>
      </c>
      <c r="E64" s="19">
        <v>0</v>
      </c>
      <c r="F64" s="18">
        <f t="shared" si="4"/>
        <v>0</v>
      </c>
      <c r="G64" s="19">
        <v>0</v>
      </c>
      <c r="H64" s="18">
        <f t="shared" si="5"/>
        <v>0</v>
      </c>
      <c r="I64" s="18">
        <f t="shared" si="29"/>
        <v>1212</v>
      </c>
      <c r="J64" s="18"/>
      <c r="K64" s="19">
        <f t="shared" si="2"/>
        <v>15998</v>
      </c>
      <c r="L64" s="18">
        <v>0</v>
      </c>
      <c r="M64" s="7">
        <f t="shared" si="3"/>
        <v>1479</v>
      </c>
      <c r="N64" s="18">
        <v>480</v>
      </c>
      <c r="O64" s="20">
        <v>4.9400000000000004</v>
      </c>
      <c r="P64" s="18">
        <v>256</v>
      </c>
      <c r="Q64" s="18">
        <v>0</v>
      </c>
      <c r="R64" s="18">
        <v>0</v>
      </c>
      <c r="S64" s="21">
        <f t="shared" si="19"/>
        <v>2219.94</v>
      </c>
      <c r="T64" s="21">
        <f t="shared" si="13"/>
        <v>13778.06</v>
      </c>
      <c r="U64" s="21"/>
      <c r="V64" s="18"/>
      <c r="W64" s="22">
        <v>39977</v>
      </c>
    </row>
    <row r="65" spans="1:23" ht="22.5" customHeight="1" x14ac:dyDescent="0.25">
      <c r="A65" s="35">
        <v>39934</v>
      </c>
      <c r="B65" s="18">
        <f>B64</f>
        <v>12120</v>
      </c>
      <c r="C65" s="19">
        <v>22</v>
      </c>
      <c r="D65" s="18">
        <f t="shared" si="0"/>
        <v>2666</v>
      </c>
      <c r="E65" s="19">
        <v>0</v>
      </c>
      <c r="F65" s="18">
        <f t="shared" si="4"/>
        <v>0</v>
      </c>
      <c r="G65" s="19">
        <v>0</v>
      </c>
      <c r="H65" s="18">
        <f t="shared" si="5"/>
        <v>0</v>
      </c>
      <c r="I65" s="18">
        <f t="shared" si="29"/>
        <v>1212</v>
      </c>
      <c r="J65" s="18"/>
      <c r="K65" s="19">
        <f t="shared" si="2"/>
        <v>15998</v>
      </c>
      <c r="L65" s="18">
        <v>0</v>
      </c>
      <c r="M65" s="7">
        <f t="shared" si="3"/>
        <v>1479</v>
      </c>
      <c r="N65" s="18">
        <v>480</v>
      </c>
      <c r="O65" s="20">
        <v>4.9400000000000004</v>
      </c>
      <c r="P65" s="18">
        <v>256</v>
      </c>
      <c r="Q65" s="18">
        <v>0</v>
      </c>
      <c r="R65" s="18">
        <v>0</v>
      </c>
      <c r="S65" s="21">
        <f t="shared" si="19"/>
        <v>2219.94</v>
      </c>
      <c r="T65" s="21">
        <f t="shared" si="13"/>
        <v>13778.06</v>
      </c>
      <c r="U65" s="21"/>
      <c r="V65" s="18"/>
      <c r="W65" s="22">
        <v>39977</v>
      </c>
    </row>
    <row r="66" spans="1:23" ht="22.5" customHeight="1" x14ac:dyDescent="0.25">
      <c r="A66" s="35">
        <v>39965</v>
      </c>
      <c r="B66" s="18">
        <f>B65</f>
        <v>12120</v>
      </c>
      <c r="C66" s="19">
        <v>22</v>
      </c>
      <c r="D66" s="18">
        <f t="shared" si="0"/>
        <v>2666</v>
      </c>
      <c r="E66" s="19">
        <v>0</v>
      </c>
      <c r="F66" s="18">
        <f t="shared" si="4"/>
        <v>0</v>
      </c>
      <c r="G66" s="19">
        <v>0</v>
      </c>
      <c r="H66" s="18">
        <f t="shared" si="5"/>
        <v>0</v>
      </c>
      <c r="I66" s="18">
        <f t="shared" si="29"/>
        <v>1212</v>
      </c>
      <c r="J66" s="18"/>
      <c r="K66" s="19">
        <f t="shared" si="2"/>
        <v>15998</v>
      </c>
      <c r="L66" s="18">
        <v>0</v>
      </c>
      <c r="M66" s="7">
        <f t="shared" si="3"/>
        <v>1479</v>
      </c>
      <c r="N66" s="18">
        <v>480</v>
      </c>
      <c r="O66" s="20">
        <v>4.9400000000000004</v>
      </c>
      <c r="P66" s="18">
        <v>256</v>
      </c>
      <c r="Q66" s="18">
        <v>0</v>
      </c>
      <c r="R66" s="18">
        <v>0</v>
      </c>
      <c r="S66" s="21">
        <f t="shared" si="19"/>
        <v>2219.94</v>
      </c>
      <c r="T66" s="21">
        <f t="shared" si="13"/>
        <v>13778.06</v>
      </c>
      <c r="U66" s="21"/>
      <c r="V66" s="18"/>
      <c r="W66" s="22">
        <v>39996</v>
      </c>
    </row>
    <row r="67" spans="1:23" ht="22.5" customHeight="1" x14ac:dyDescent="0.25">
      <c r="A67" s="35">
        <v>39995</v>
      </c>
      <c r="B67" s="18">
        <v>12490</v>
      </c>
      <c r="C67" s="19">
        <v>22</v>
      </c>
      <c r="D67" s="18">
        <f t="shared" si="0"/>
        <v>2748</v>
      </c>
      <c r="E67" s="19">
        <v>0</v>
      </c>
      <c r="F67" s="18">
        <f t="shared" si="4"/>
        <v>0</v>
      </c>
      <c r="G67" s="19">
        <v>0</v>
      </c>
      <c r="H67" s="18">
        <f t="shared" si="5"/>
        <v>0</v>
      </c>
      <c r="I67" s="18">
        <f t="shared" si="29"/>
        <v>1249</v>
      </c>
      <c r="J67" s="18"/>
      <c r="K67" s="19">
        <f t="shared" si="2"/>
        <v>16487</v>
      </c>
      <c r="L67" s="18">
        <v>0</v>
      </c>
      <c r="M67" s="7">
        <f t="shared" si="3"/>
        <v>1524</v>
      </c>
      <c r="N67" s="18">
        <v>480</v>
      </c>
      <c r="O67" s="20">
        <v>4.9400000000000004</v>
      </c>
      <c r="P67" s="18">
        <v>256</v>
      </c>
      <c r="Q67" s="18">
        <v>0</v>
      </c>
      <c r="R67" s="18">
        <v>0</v>
      </c>
      <c r="S67" s="21">
        <f t="shared" si="19"/>
        <v>2264.94</v>
      </c>
      <c r="T67" s="21">
        <f t="shared" si="13"/>
        <v>14222.06</v>
      </c>
      <c r="U67" s="21"/>
      <c r="V67" s="18"/>
      <c r="W67" s="22">
        <v>40052</v>
      </c>
    </row>
    <row r="68" spans="1:23" ht="22.5" customHeight="1" x14ac:dyDescent="0.25">
      <c r="A68" s="35">
        <v>40026</v>
      </c>
      <c r="B68" s="18">
        <f>B67</f>
        <v>12490</v>
      </c>
      <c r="C68" s="19">
        <v>22</v>
      </c>
      <c r="D68" s="18">
        <f t="shared" si="0"/>
        <v>2748</v>
      </c>
      <c r="E68" s="19">
        <v>0</v>
      </c>
      <c r="F68" s="18">
        <f t="shared" si="4"/>
        <v>0</v>
      </c>
      <c r="G68" s="19">
        <v>0</v>
      </c>
      <c r="H68" s="18">
        <f t="shared" si="5"/>
        <v>0</v>
      </c>
      <c r="I68" s="18">
        <f t="shared" si="29"/>
        <v>1249</v>
      </c>
      <c r="J68" s="18"/>
      <c r="K68" s="19">
        <f t="shared" si="2"/>
        <v>16487</v>
      </c>
      <c r="L68" s="18">
        <v>0</v>
      </c>
      <c r="M68" s="7">
        <f t="shared" si="3"/>
        <v>1524</v>
      </c>
      <c r="N68" s="18">
        <v>480</v>
      </c>
      <c r="O68" s="20">
        <v>4.9400000000000004</v>
      </c>
      <c r="P68" s="18">
        <v>256</v>
      </c>
      <c r="Q68" s="18">
        <v>0</v>
      </c>
      <c r="R68" s="18">
        <v>0</v>
      </c>
      <c r="S68" s="21">
        <f t="shared" si="19"/>
        <v>2264.94</v>
      </c>
      <c r="T68" s="21">
        <f t="shared" si="13"/>
        <v>14222.06</v>
      </c>
      <c r="U68" s="21"/>
      <c r="V68" s="18"/>
      <c r="W68" s="22">
        <v>40078</v>
      </c>
    </row>
    <row r="69" spans="1:23" ht="22.5" customHeight="1" x14ac:dyDescent="0.25">
      <c r="A69" s="35" t="s">
        <v>33</v>
      </c>
      <c r="B69" s="18">
        <v>0</v>
      </c>
      <c r="C69" s="19">
        <v>5</v>
      </c>
      <c r="D69" s="18">
        <f>(D70-D68)*2</f>
        <v>1248</v>
      </c>
      <c r="E69" s="19">
        <v>0</v>
      </c>
      <c r="F69" s="18">
        <f t="shared" si="4"/>
        <v>0</v>
      </c>
      <c r="G69" s="19">
        <v>0</v>
      </c>
      <c r="H69" s="18">
        <f t="shared" si="5"/>
        <v>0</v>
      </c>
      <c r="I69" s="18">
        <f t="shared" si="29"/>
        <v>0</v>
      </c>
      <c r="J69" s="18"/>
      <c r="K69" s="19">
        <f t="shared" si="2"/>
        <v>1248</v>
      </c>
      <c r="L69" s="18">
        <v>0</v>
      </c>
      <c r="M69" s="7">
        <f t="shared" ref="M69:M132" si="30">ROUND((B69+D69+F69+H69)*10%,0)</f>
        <v>125</v>
      </c>
      <c r="N69" s="18">
        <v>0</v>
      </c>
      <c r="O69" s="20">
        <v>0</v>
      </c>
      <c r="P69" s="18">
        <v>0</v>
      </c>
      <c r="Q69" s="18">
        <v>0</v>
      </c>
      <c r="R69" s="18">
        <v>0</v>
      </c>
      <c r="S69" s="18">
        <f t="shared" si="19"/>
        <v>125</v>
      </c>
      <c r="T69" s="18">
        <f t="shared" si="13"/>
        <v>1123</v>
      </c>
      <c r="U69" s="18"/>
      <c r="V69" s="18"/>
      <c r="W69" s="22"/>
    </row>
    <row r="70" spans="1:23" ht="22.5" customHeight="1" x14ac:dyDescent="0.25">
      <c r="A70" s="35">
        <v>40057</v>
      </c>
      <c r="B70" s="18">
        <f>B68</f>
        <v>12490</v>
      </c>
      <c r="C70" s="19">
        <v>27</v>
      </c>
      <c r="D70" s="18">
        <f t="shared" ref="D70:D138" si="31">ROUND((B70*C70%),0)</f>
        <v>3372</v>
      </c>
      <c r="E70" s="19">
        <v>0</v>
      </c>
      <c r="F70" s="18">
        <f t="shared" si="4"/>
        <v>0</v>
      </c>
      <c r="G70" s="19">
        <v>0</v>
      </c>
      <c r="H70" s="18">
        <f t="shared" si="5"/>
        <v>0</v>
      </c>
      <c r="I70" s="18">
        <f t="shared" si="29"/>
        <v>1249</v>
      </c>
      <c r="J70" s="18"/>
      <c r="K70" s="19">
        <f t="shared" ref="K70:K138" si="32">ROUND((B70+D70+F70+H70+I70+J70),0)</f>
        <v>17111</v>
      </c>
      <c r="L70" s="18">
        <v>0</v>
      </c>
      <c r="M70" s="7">
        <f t="shared" si="30"/>
        <v>1586</v>
      </c>
      <c r="N70" s="18">
        <v>480</v>
      </c>
      <c r="O70" s="20">
        <v>4.9400000000000004</v>
      </c>
      <c r="P70" s="18">
        <v>256</v>
      </c>
      <c r="Q70" s="18">
        <v>0</v>
      </c>
      <c r="R70" s="18">
        <v>0</v>
      </c>
      <c r="S70" s="21">
        <f t="shared" si="19"/>
        <v>2326.94</v>
      </c>
      <c r="T70" s="21">
        <f t="shared" si="13"/>
        <v>14784.06</v>
      </c>
      <c r="U70" s="21"/>
      <c r="V70" s="18"/>
      <c r="W70" s="22">
        <v>40112</v>
      </c>
    </row>
    <row r="71" spans="1:23" ht="22.5" customHeight="1" x14ac:dyDescent="0.25">
      <c r="A71" s="35">
        <v>40087</v>
      </c>
      <c r="B71" s="18">
        <f>B70</f>
        <v>12490</v>
      </c>
      <c r="C71" s="19">
        <v>27</v>
      </c>
      <c r="D71" s="18">
        <f t="shared" si="31"/>
        <v>3372</v>
      </c>
      <c r="E71" s="19">
        <v>0</v>
      </c>
      <c r="F71" s="18">
        <f t="shared" si="4"/>
        <v>0</v>
      </c>
      <c r="G71" s="19">
        <v>0</v>
      </c>
      <c r="H71" s="18">
        <f t="shared" si="5"/>
        <v>0</v>
      </c>
      <c r="I71" s="18">
        <f t="shared" si="29"/>
        <v>1249</v>
      </c>
      <c r="J71" s="18"/>
      <c r="K71" s="19">
        <f t="shared" si="32"/>
        <v>17111</v>
      </c>
      <c r="L71" s="18">
        <v>0</v>
      </c>
      <c r="M71" s="7">
        <f t="shared" si="30"/>
        <v>1586</v>
      </c>
      <c r="N71" s="18">
        <v>480</v>
      </c>
      <c r="O71" s="20">
        <v>4.9400000000000004</v>
      </c>
      <c r="P71" s="18">
        <v>256</v>
      </c>
      <c r="Q71" s="18">
        <v>0</v>
      </c>
      <c r="R71" s="18">
        <v>0</v>
      </c>
      <c r="S71" s="21">
        <f t="shared" si="19"/>
        <v>2326.94</v>
      </c>
      <c r="T71" s="21">
        <f t="shared" si="13"/>
        <v>14784.06</v>
      </c>
      <c r="U71" s="21"/>
      <c r="V71" s="18"/>
      <c r="W71" s="22">
        <v>40133</v>
      </c>
    </row>
    <row r="72" spans="1:23" ht="22.5" customHeight="1" x14ac:dyDescent="0.25">
      <c r="A72" s="35">
        <v>40118</v>
      </c>
      <c r="B72" s="18">
        <f>B71</f>
        <v>12490</v>
      </c>
      <c r="C72" s="19">
        <v>27</v>
      </c>
      <c r="D72" s="18">
        <f t="shared" si="31"/>
        <v>3372</v>
      </c>
      <c r="E72" s="19">
        <v>0</v>
      </c>
      <c r="F72" s="18">
        <f t="shared" si="4"/>
        <v>0</v>
      </c>
      <c r="G72" s="19">
        <v>0</v>
      </c>
      <c r="H72" s="18">
        <f t="shared" si="5"/>
        <v>0</v>
      </c>
      <c r="I72" s="18">
        <f t="shared" si="29"/>
        <v>1249</v>
      </c>
      <c r="J72" s="18"/>
      <c r="K72" s="19">
        <f t="shared" si="32"/>
        <v>17111</v>
      </c>
      <c r="L72" s="18">
        <v>0</v>
      </c>
      <c r="M72" s="7">
        <f t="shared" si="30"/>
        <v>1586</v>
      </c>
      <c r="N72" s="18">
        <v>480</v>
      </c>
      <c r="O72" s="20">
        <v>4.9400000000000004</v>
      </c>
      <c r="P72" s="18">
        <v>256</v>
      </c>
      <c r="Q72" s="18">
        <v>0</v>
      </c>
      <c r="R72" s="18">
        <v>0</v>
      </c>
      <c r="S72" s="21">
        <f t="shared" si="19"/>
        <v>2326.94</v>
      </c>
      <c r="T72" s="21">
        <f t="shared" si="13"/>
        <v>14784.06</v>
      </c>
      <c r="U72" s="21"/>
      <c r="V72" s="18"/>
      <c r="W72" s="22">
        <v>40157</v>
      </c>
    </row>
    <row r="73" spans="1:23" ht="22.5" customHeight="1" x14ac:dyDescent="0.25">
      <c r="A73" s="35">
        <v>40148</v>
      </c>
      <c r="B73" s="18">
        <f>B72</f>
        <v>12490</v>
      </c>
      <c r="C73" s="19">
        <v>27</v>
      </c>
      <c r="D73" s="18">
        <f t="shared" si="31"/>
        <v>3372</v>
      </c>
      <c r="E73" s="19">
        <v>0</v>
      </c>
      <c r="F73" s="18">
        <f t="shared" si="4"/>
        <v>0</v>
      </c>
      <c r="G73" s="19">
        <v>0</v>
      </c>
      <c r="H73" s="18">
        <f t="shared" si="5"/>
        <v>0</v>
      </c>
      <c r="I73" s="18">
        <f t="shared" si="29"/>
        <v>1249</v>
      </c>
      <c r="J73" s="18"/>
      <c r="K73" s="19">
        <f t="shared" si="32"/>
        <v>17111</v>
      </c>
      <c r="L73" s="18">
        <v>0</v>
      </c>
      <c r="M73" s="7">
        <f t="shared" si="30"/>
        <v>1586</v>
      </c>
      <c r="N73" s="18">
        <v>480</v>
      </c>
      <c r="O73" s="20">
        <v>4.9400000000000004</v>
      </c>
      <c r="P73" s="18">
        <v>256</v>
      </c>
      <c r="Q73" s="18">
        <v>0</v>
      </c>
      <c r="R73" s="18">
        <v>0</v>
      </c>
      <c r="S73" s="21">
        <f t="shared" si="19"/>
        <v>2326.94</v>
      </c>
      <c r="T73" s="21">
        <f t="shared" si="13"/>
        <v>14784.06</v>
      </c>
      <c r="U73" s="21"/>
      <c r="V73" s="18"/>
      <c r="W73" s="22">
        <v>40189</v>
      </c>
    </row>
    <row r="74" spans="1:23" ht="22.5" customHeight="1" x14ac:dyDescent="0.25">
      <c r="A74" s="35">
        <v>40179</v>
      </c>
      <c r="B74" s="18">
        <f>B73</f>
        <v>12490</v>
      </c>
      <c r="C74" s="19">
        <v>27</v>
      </c>
      <c r="D74" s="18">
        <f t="shared" si="31"/>
        <v>3372</v>
      </c>
      <c r="E74" s="19">
        <v>0</v>
      </c>
      <c r="F74" s="18">
        <f t="shared" si="4"/>
        <v>0</v>
      </c>
      <c r="G74" s="19">
        <v>0</v>
      </c>
      <c r="H74" s="18">
        <f t="shared" si="5"/>
        <v>0</v>
      </c>
      <c r="I74" s="18">
        <f t="shared" si="29"/>
        <v>1249</v>
      </c>
      <c r="J74" s="18"/>
      <c r="K74" s="19">
        <f t="shared" si="32"/>
        <v>17111</v>
      </c>
      <c r="L74" s="18">
        <v>0</v>
      </c>
      <c r="M74" s="7">
        <f t="shared" si="30"/>
        <v>1586</v>
      </c>
      <c r="N74" s="18">
        <v>480</v>
      </c>
      <c r="O74" s="20">
        <v>4.9400000000000004</v>
      </c>
      <c r="P74" s="18">
        <v>256</v>
      </c>
      <c r="Q74" s="18">
        <v>0</v>
      </c>
      <c r="R74" s="18">
        <v>0</v>
      </c>
      <c r="S74" s="21">
        <f t="shared" si="19"/>
        <v>2326.94</v>
      </c>
      <c r="T74" s="21">
        <f t="shared" si="13"/>
        <v>14784.06</v>
      </c>
      <c r="U74" s="21"/>
      <c r="V74" s="18"/>
      <c r="W74" s="22"/>
    </row>
    <row r="75" spans="1:23" ht="22.5" customHeight="1" x14ac:dyDescent="0.25">
      <c r="A75" s="35">
        <v>40210</v>
      </c>
      <c r="B75" s="18">
        <f>B74</f>
        <v>12490</v>
      </c>
      <c r="C75" s="19">
        <v>27</v>
      </c>
      <c r="D75" s="18">
        <f t="shared" si="31"/>
        <v>3372</v>
      </c>
      <c r="E75" s="19">
        <v>0</v>
      </c>
      <c r="F75" s="18">
        <f t="shared" si="4"/>
        <v>0</v>
      </c>
      <c r="G75" s="19">
        <v>0</v>
      </c>
      <c r="H75" s="18">
        <f t="shared" si="5"/>
        <v>0</v>
      </c>
      <c r="I75" s="18">
        <f t="shared" si="29"/>
        <v>1249</v>
      </c>
      <c r="J75" s="18"/>
      <c r="K75" s="19">
        <f t="shared" si="32"/>
        <v>17111</v>
      </c>
      <c r="L75" s="18">
        <v>0</v>
      </c>
      <c r="M75" s="7">
        <f t="shared" si="30"/>
        <v>1586</v>
      </c>
      <c r="N75" s="18">
        <v>480</v>
      </c>
      <c r="O75" s="20">
        <v>4.9400000000000004</v>
      </c>
      <c r="P75" s="18">
        <v>256</v>
      </c>
      <c r="Q75" s="18">
        <v>0</v>
      </c>
      <c r="R75" s="18">
        <v>0</v>
      </c>
      <c r="S75" s="21">
        <f t="shared" si="19"/>
        <v>2326.94</v>
      </c>
      <c r="T75" s="21">
        <f t="shared" si="13"/>
        <v>14784.06</v>
      </c>
      <c r="U75" s="21"/>
      <c r="V75" s="18"/>
      <c r="W75" s="22"/>
    </row>
    <row r="76" spans="1:23" ht="22.5" customHeight="1" x14ac:dyDescent="0.25">
      <c r="A76" s="33">
        <v>40238</v>
      </c>
      <c r="B76" s="7">
        <f>B75</f>
        <v>12490</v>
      </c>
      <c r="C76" s="8">
        <v>27</v>
      </c>
      <c r="D76" s="7">
        <f t="shared" si="31"/>
        <v>3372</v>
      </c>
      <c r="E76" s="8">
        <v>0</v>
      </c>
      <c r="F76" s="7">
        <f t="shared" si="4"/>
        <v>0</v>
      </c>
      <c r="G76" s="8">
        <v>0</v>
      </c>
      <c r="H76" s="7">
        <f t="shared" si="5"/>
        <v>0</v>
      </c>
      <c r="I76" s="7">
        <f t="shared" si="29"/>
        <v>1249</v>
      </c>
      <c r="J76" s="7"/>
      <c r="K76" s="8">
        <f t="shared" si="32"/>
        <v>17111</v>
      </c>
      <c r="L76" s="7">
        <v>0</v>
      </c>
      <c r="M76" s="7">
        <f t="shared" si="30"/>
        <v>1586</v>
      </c>
      <c r="N76" s="7">
        <v>900</v>
      </c>
      <c r="O76" s="11">
        <v>9.27</v>
      </c>
      <c r="P76" s="7">
        <v>256</v>
      </c>
      <c r="Q76" s="7">
        <v>0</v>
      </c>
      <c r="R76" s="7">
        <v>0</v>
      </c>
      <c r="S76" s="24">
        <f t="shared" si="19"/>
        <v>2751.27</v>
      </c>
      <c r="T76" s="24">
        <f t="shared" si="13"/>
        <v>14359.73</v>
      </c>
      <c r="U76" s="24"/>
      <c r="V76" s="7"/>
      <c r="W76" s="9"/>
    </row>
    <row r="77" spans="1:23" ht="22.5" customHeight="1" x14ac:dyDescent="0.25">
      <c r="A77" s="33" t="s">
        <v>34</v>
      </c>
      <c r="B77" s="7">
        <v>0</v>
      </c>
      <c r="C77" s="8">
        <f>C78-C76</f>
        <v>8</v>
      </c>
      <c r="D77" s="7">
        <f>((B74+B75+B76)*C77%)</f>
        <v>2997.6</v>
      </c>
      <c r="E77" s="8">
        <v>0</v>
      </c>
      <c r="F77" s="7">
        <f t="shared" si="4"/>
        <v>0</v>
      </c>
      <c r="G77" s="8">
        <v>0</v>
      </c>
      <c r="H77" s="7">
        <f t="shared" si="5"/>
        <v>0</v>
      </c>
      <c r="I77" s="7">
        <f t="shared" si="29"/>
        <v>0</v>
      </c>
      <c r="J77" s="7"/>
      <c r="K77" s="8">
        <f t="shared" si="32"/>
        <v>2998</v>
      </c>
      <c r="L77" s="7">
        <v>0</v>
      </c>
      <c r="M77" s="7">
        <f t="shared" si="30"/>
        <v>300</v>
      </c>
      <c r="N77" s="7">
        <v>0</v>
      </c>
      <c r="O77" s="11">
        <v>0</v>
      </c>
      <c r="P77" s="7">
        <v>0</v>
      </c>
      <c r="Q77" s="7">
        <v>0</v>
      </c>
      <c r="R77" s="7">
        <v>0</v>
      </c>
      <c r="S77" s="7">
        <f t="shared" si="19"/>
        <v>300</v>
      </c>
      <c r="T77" s="7">
        <f t="shared" si="13"/>
        <v>2698</v>
      </c>
      <c r="U77" s="7"/>
      <c r="V77" s="7"/>
      <c r="W77" s="9"/>
    </row>
    <row r="78" spans="1:23" ht="22.5" customHeight="1" x14ac:dyDescent="0.25">
      <c r="A78" s="33">
        <v>40269</v>
      </c>
      <c r="B78" s="7">
        <f>B76</f>
        <v>12490</v>
      </c>
      <c r="C78" s="8">
        <v>35</v>
      </c>
      <c r="D78" s="7">
        <f t="shared" si="31"/>
        <v>4372</v>
      </c>
      <c r="E78" s="8">
        <v>0</v>
      </c>
      <c r="F78" s="7">
        <f t="shared" si="4"/>
        <v>0</v>
      </c>
      <c r="G78" s="8">
        <v>0</v>
      </c>
      <c r="H78" s="7">
        <f t="shared" si="5"/>
        <v>0</v>
      </c>
      <c r="I78" s="7">
        <f t="shared" si="29"/>
        <v>1249</v>
      </c>
      <c r="J78" s="7"/>
      <c r="K78" s="8">
        <f t="shared" si="32"/>
        <v>18111</v>
      </c>
      <c r="L78" s="7">
        <v>0</v>
      </c>
      <c r="M78" s="7">
        <f t="shared" si="30"/>
        <v>1686</v>
      </c>
      <c r="N78" s="7">
        <v>900</v>
      </c>
      <c r="O78" s="11">
        <v>9.27</v>
      </c>
      <c r="P78" s="7">
        <v>256</v>
      </c>
      <c r="Q78" s="7">
        <v>0</v>
      </c>
      <c r="R78" s="24">
        <v>242.66</v>
      </c>
      <c r="S78" s="24">
        <f t="shared" si="19"/>
        <v>3093.93</v>
      </c>
      <c r="T78" s="24">
        <f t="shared" si="13"/>
        <v>15017.07</v>
      </c>
      <c r="U78" s="24"/>
      <c r="V78" s="7"/>
      <c r="W78" s="9"/>
    </row>
    <row r="79" spans="1:23" ht="22.5" customHeight="1" x14ac:dyDescent="0.25">
      <c r="A79" s="33">
        <v>40299</v>
      </c>
      <c r="B79" s="7">
        <f>B78</f>
        <v>12490</v>
      </c>
      <c r="C79" s="8">
        <v>35</v>
      </c>
      <c r="D79" s="7">
        <f t="shared" si="31"/>
        <v>4372</v>
      </c>
      <c r="E79" s="8">
        <v>0</v>
      </c>
      <c r="F79" s="7">
        <f t="shared" si="4"/>
        <v>0</v>
      </c>
      <c r="G79" s="8">
        <v>0</v>
      </c>
      <c r="H79" s="7">
        <f t="shared" si="5"/>
        <v>0</v>
      </c>
      <c r="I79" s="7">
        <f t="shared" si="29"/>
        <v>1249</v>
      </c>
      <c r="J79" s="7"/>
      <c r="K79" s="8">
        <f t="shared" si="32"/>
        <v>18111</v>
      </c>
      <c r="L79" s="7">
        <v>0</v>
      </c>
      <c r="M79" s="7">
        <f t="shared" si="30"/>
        <v>1686</v>
      </c>
      <c r="N79" s="7">
        <v>900</v>
      </c>
      <c r="O79" s="11">
        <v>9.27</v>
      </c>
      <c r="P79" s="7">
        <v>256</v>
      </c>
      <c r="Q79" s="7">
        <v>0</v>
      </c>
      <c r="R79" s="7">
        <v>0</v>
      </c>
      <c r="S79" s="24">
        <f t="shared" si="19"/>
        <v>2851.27</v>
      </c>
      <c r="T79" s="24">
        <f t="shared" si="13"/>
        <v>15259.73</v>
      </c>
      <c r="U79" s="24"/>
      <c r="V79" s="7"/>
      <c r="W79" s="9"/>
    </row>
    <row r="80" spans="1:23" ht="22.5" customHeight="1" x14ac:dyDescent="0.25">
      <c r="A80" s="33">
        <v>40330</v>
      </c>
      <c r="B80" s="7">
        <f>B79</f>
        <v>12490</v>
      </c>
      <c r="C80" s="8">
        <v>35</v>
      </c>
      <c r="D80" s="7">
        <f t="shared" si="31"/>
        <v>4372</v>
      </c>
      <c r="E80" s="8">
        <v>0</v>
      </c>
      <c r="F80" s="7">
        <f t="shared" si="4"/>
        <v>0</v>
      </c>
      <c r="G80" s="8">
        <v>0</v>
      </c>
      <c r="H80" s="7">
        <f t="shared" si="5"/>
        <v>0</v>
      </c>
      <c r="I80" s="7">
        <f t="shared" si="29"/>
        <v>1249</v>
      </c>
      <c r="J80" s="7"/>
      <c r="K80" s="8">
        <f t="shared" si="32"/>
        <v>18111</v>
      </c>
      <c r="L80" s="7">
        <v>0</v>
      </c>
      <c r="M80" s="7">
        <f t="shared" si="30"/>
        <v>1686</v>
      </c>
      <c r="N80" s="7">
        <v>900</v>
      </c>
      <c r="O80" s="11">
        <v>9.27</v>
      </c>
      <c r="P80" s="7">
        <v>256</v>
      </c>
      <c r="Q80" s="7">
        <v>0</v>
      </c>
      <c r="R80" s="7">
        <v>0</v>
      </c>
      <c r="S80" s="24">
        <f t="shared" si="19"/>
        <v>2851.27</v>
      </c>
      <c r="T80" s="24">
        <f t="shared" si="13"/>
        <v>15259.73</v>
      </c>
      <c r="U80" s="24"/>
      <c r="V80" s="7"/>
      <c r="W80" s="9"/>
    </row>
    <row r="81" spans="1:23" ht="22.5" customHeight="1" x14ac:dyDescent="0.25">
      <c r="A81" s="33">
        <v>40360</v>
      </c>
      <c r="B81" s="7">
        <v>12870</v>
      </c>
      <c r="C81" s="8">
        <v>35</v>
      </c>
      <c r="D81" s="7">
        <f t="shared" si="31"/>
        <v>4505</v>
      </c>
      <c r="E81" s="8">
        <v>0</v>
      </c>
      <c r="F81" s="7">
        <f t="shared" ref="F81:F149" si="33">B81*E81%</f>
        <v>0</v>
      </c>
      <c r="G81" s="8">
        <v>0</v>
      </c>
      <c r="H81" s="7">
        <f t="shared" ref="H81:H149" si="34">(B81+D81)*G81%</f>
        <v>0</v>
      </c>
      <c r="I81" s="7">
        <f t="shared" si="29"/>
        <v>1287</v>
      </c>
      <c r="J81" s="7"/>
      <c r="K81" s="8">
        <f t="shared" si="32"/>
        <v>18662</v>
      </c>
      <c r="L81" s="7">
        <v>0</v>
      </c>
      <c r="M81" s="7">
        <f t="shared" si="30"/>
        <v>1738</v>
      </c>
      <c r="N81" s="7">
        <v>900</v>
      </c>
      <c r="O81" s="11">
        <v>9.27</v>
      </c>
      <c r="P81" s="7">
        <v>256</v>
      </c>
      <c r="Q81" s="7">
        <v>0</v>
      </c>
      <c r="R81" s="7">
        <v>0</v>
      </c>
      <c r="S81" s="24">
        <f t="shared" si="19"/>
        <v>2903.27</v>
      </c>
      <c r="T81" s="24">
        <f t="shared" si="13"/>
        <v>15758.73</v>
      </c>
      <c r="U81" s="24"/>
      <c r="V81" s="7"/>
      <c r="W81" s="9"/>
    </row>
    <row r="82" spans="1:23" ht="22.5" customHeight="1" x14ac:dyDescent="0.25">
      <c r="A82" s="33">
        <v>40391</v>
      </c>
      <c r="B82" s="7">
        <f>B81</f>
        <v>12870</v>
      </c>
      <c r="C82" s="8">
        <v>35</v>
      </c>
      <c r="D82" s="7">
        <f t="shared" si="31"/>
        <v>4505</v>
      </c>
      <c r="E82" s="8">
        <v>0</v>
      </c>
      <c r="F82" s="7">
        <f t="shared" si="33"/>
        <v>0</v>
      </c>
      <c r="G82" s="8">
        <v>0</v>
      </c>
      <c r="H82" s="7">
        <f t="shared" si="34"/>
        <v>0</v>
      </c>
      <c r="I82" s="7">
        <f t="shared" si="29"/>
        <v>1287</v>
      </c>
      <c r="J82" s="7"/>
      <c r="K82" s="8">
        <f t="shared" si="32"/>
        <v>18662</v>
      </c>
      <c r="L82" s="7">
        <v>0</v>
      </c>
      <c r="M82" s="7">
        <f t="shared" si="30"/>
        <v>1738</v>
      </c>
      <c r="N82" s="7">
        <v>900</v>
      </c>
      <c r="O82" s="11">
        <v>9.27</v>
      </c>
      <c r="P82" s="7">
        <v>256</v>
      </c>
      <c r="Q82" s="7">
        <v>0</v>
      </c>
      <c r="R82" s="7">
        <v>0</v>
      </c>
      <c r="S82" s="24">
        <f t="shared" si="19"/>
        <v>2903.27</v>
      </c>
      <c r="T82" s="24">
        <f t="shared" si="13"/>
        <v>15758.73</v>
      </c>
      <c r="U82" s="24"/>
      <c r="V82" s="7"/>
      <c r="W82" s="9"/>
    </row>
    <row r="83" spans="1:23" ht="22.5" customHeight="1" x14ac:dyDescent="0.25">
      <c r="A83" s="33">
        <v>40422</v>
      </c>
      <c r="B83" s="7">
        <f>B82</f>
        <v>12870</v>
      </c>
      <c r="C83" s="8">
        <v>35</v>
      </c>
      <c r="D83" s="7">
        <f t="shared" si="31"/>
        <v>4505</v>
      </c>
      <c r="E83" s="8">
        <v>0</v>
      </c>
      <c r="F83" s="7">
        <f t="shared" si="33"/>
        <v>0</v>
      </c>
      <c r="G83" s="8">
        <v>0</v>
      </c>
      <c r="H83" s="7">
        <f t="shared" si="34"/>
        <v>0</v>
      </c>
      <c r="I83" s="7">
        <f t="shared" si="29"/>
        <v>1287</v>
      </c>
      <c r="J83" s="7"/>
      <c r="K83" s="8">
        <f t="shared" si="32"/>
        <v>18662</v>
      </c>
      <c r="L83" s="7">
        <v>0</v>
      </c>
      <c r="M83" s="7">
        <f t="shared" si="30"/>
        <v>1738</v>
      </c>
      <c r="N83" s="7">
        <v>900</v>
      </c>
      <c r="O83" s="11">
        <v>9.27</v>
      </c>
      <c r="P83" s="7">
        <v>256</v>
      </c>
      <c r="Q83" s="7">
        <v>0</v>
      </c>
      <c r="R83" s="7">
        <v>0</v>
      </c>
      <c r="S83" s="24">
        <f t="shared" si="19"/>
        <v>2903.27</v>
      </c>
      <c r="T83" s="24">
        <f t="shared" si="13"/>
        <v>15758.73</v>
      </c>
      <c r="U83" s="24"/>
      <c r="V83" s="7"/>
      <c r="W83" s="9"/>
    </row>
    <row r="84" spans="1:23" ht="22.5" customHeight="1" x14ac:dyDescent="0.25">
      <c r="A84" s="33" t="s">
        <v>35</v>
      </c>
      <c r="B84" s="7">
        <v>0</v>
      </c>
      <c r="C84" s="8">
        <f>C85-C83</f>
        <v>10</v>
      </c>
      <c r="D84" s="7">
        <f>(D85-D83)*3</f>
        <v>3861</v>
      </c>
      <c r="E84" s="8">
        <v>0</v>
      </c>
      <c r="F84" s="7">
        <f t="shared" si="33"/>
        <v>0</v>
      </c>
      <c r="G84" s="8">
        <v>0</v>
      </c>
      <c r="H84" s="7">
        <f t="shared" si="34"/>
        <v>0</v>
      </c>
      <c r="I84" s="7">
        <f t="shared" si="29"/>
        <v>0</v>
      </c>
      <c r="J84" s="7"/>
      <c r="K84" s="8">
        <f t="shared" si="32"/>
        <v>3861</v>
      </c>
      <c r="L84" s="7">
        <v>0</v>
      </c>
      <c r="M84" s="7">
        <f t="shared" si="30"/>
        <v>386</v>
      </c>
      <c r="N84" s="7">
        <v>0</v>
      </c>
      <c r="O84" s="11">
        <v>0</v>
      </c>
      <c r="P84" s="7">
        <v>0</v>
      </c>
      <c r="Q84" s="7">
        <v>0</v>
      </c>
      <c r="R84" s="7">
        <v>0</v>
      </c>
      <c r="S84" s="7">
        <f t="shared" si="19"/>
        <v>386</v>
      </c>
      <c r="T84" s="7">
        <f t="shared" si="13"/>
        <v>3475</v>
      </c>
      <c r="U84" s="7"/>
      <c r="V84" s="7"/>
      <c r="W84" s="9"/>
    </row>
    <row r="85" spans="1:23" ht="22.5" customHeight="1" x14ac:dyDescent="0.25">
      <c r="A85" s="33">
        <v>40452</v>
      </c>
      <c r="B85" s="7">
        <f>B83</f>
        <v>12870</v>
      </c>
      <c r="C85" s="8">
        <v>45</v>
      </c>
      <c r="D85" s="7">
        <f t="shared" si="31"/>
        <v>5792</v>
      </c>
      <c r="E85" s="8">
        <v>0</v>
      </c>
      <c r="F85" s="7">
        <f t="shared" si="33"/>
        <v>0</v>
      </c>
      <c r="G85" s="8">
        <v>0</v>
      </c>
      <c r="H85" s="7">
        <f t="shared" si="34"/>
        <v>0</v>
      </c>
      <c r="I85" s="7">
        <f t="shared" si="29"/>
        <v>1287</v>
      </c>
      <c r="J85" s="7"/>
      <c r="K85" s="8">
        <f t="shared" si="32"/>
        <v>19949</v>
      </c>
      <c r="L85" s="7">
        <v>0</v>
      </c>
      <c r="M85" s="7">
        <f t="shared" si="30"/>
        <v>1866</v>
      </c>
      <c r="N85" s="7">
        <v>900</v>
      </c>
      <c r="O85" s="11">
        <v>9.27</v>
      </c>
      <c r="P85" s="7">
        <v>256</v>
      </c>
      <c r="Q85" s="7">
        <v>0</v>
      </c>
      <c r="R85" s="7">
        <v>0</v>
      </c>
      <c r="S85" s="24">
        <f t="shared" si="19"/>
        <v>3031.27</v>
      </c>
      <c r="T85" s="24">
        <f t="shared" si="13"/>
        <v>16917.73</v>
      </c>
      <c r="U85" s="24"/>
      <c r="V85" s="7"/>
      <c r="W85" s="9"/>
    </row>
    <row r="86" spans="1:23" ht="22.5" customHeight="1" x14ac:dyDescent="0.25">
      <c r="A86" s="33" t="s">
        <v>45</v>
      </c>
      <c r="B86" s="7">
        <v>0</v>
      </c>
      <c r="C86" s="8">
        <v>0</v>
      </c>
      <c r="D86" s="7">
        <f t="shared" ref="D86:D87" si="35">ROUND((B86*C86%),0)</f>
        <v>0</v>
      </c>
      <c r="E86" s="8">
        <v>0</v>
      </c>
      <c r="F86" s="7">
        <f t="shared" ref="F86:F87" si="36">B86*E86%</f>
        <v>0</v>
      </c>
      <c r="G86" s="8">
        <v>0</v>
      </c>
      <c r="H86" s="7">
        <f t="shared" ref="H86:H87" si="37">(B86+D86)*G86%</f>
        <v>0</v>
      </c>
      <c r="I86" s="7">
        <f t="shared" ref="I86" si="38">ROUND((B86)*10%,0)</f>
        <v>0</v>
      </c>
      <c r="J86" s="7">
        <v>3387</v>
      </c>
      <c r="K86" s="8">
        <f t="shared" ref="K86:K87" si="39">ROUND((B86+D86+F86+H86+I86+J86),0)</f>
        <v>3387</v>
      </c>
      <c r="L86" s="7">
        <v>0</v>
      </c>
      <c r="M86" s="7">
        <f t="shared" si="30"/>
        <v>0</v>
      </c>
      <c r="N86" s="7">
        <v>0</v>
      </c>
      <c r="O86" s="11">
        <v>0</v>
      </c>
      <c r="P86" s="7">
        <v>0</v>
      </c>
      <c r="Q86" s="7">
        <v>0</v>
      </c>
      <c r="R86" s="7">
        <v>0</v>
      </c>
      <c r="S86" s="7">
        <f t="shared" ref="S86" si="40">SUM(L86:R86)</f>
        <v>0</v>
      </c>
      <c r="T86" s="7">
        <f t="shared" si="13"/>
        <v>3387</v>
      </c>
      <c r="U86" s="7"/>
      <c r="V86" s="7"/>
      <c r="W86" s="9"/>
    </row>
    <row r="87" spans="1:23" ht="22.5" customHeight="1" x14ac:dyDescent="0.25">
      <c r="A87" s="33" t="s">
        <v>65</v>
      </c>
      <c r="B87" s="7">
        <v>6435</v>
      </c>
      <c r="C87" s="8">
        <v>45</v>
      </c>
      <c r="D87" s="7">
        <f t="shared" si="35"/>
        <v>2896</v>
      </c>
      <c r="E87" s="8">
        <v>0</v>
      </c>
      <c r="F87" s="7">
        <f t="shared" si="36"/>
        <v>0</v>
      </c>
      <c r="G87" s="8">
        <v>0</v>
      </c>
      <c r="H87" s="7">
        <f t="shared" si="37"/>
        <v>0</v>
      </c>
      <c r="I87" s="7">
        <v>0</v>
      </c>
      <c r="J87" s="7"/>
      <c r="K87" s="8">
        <f t="shared" si="39"/>
        <v>9331</v>
      </c>
      <c r="L87" s="7">
        <v>0</v>
      </c>
      <c r="M87" s="7">
        <f t="shared" si="30"/>
        <v>933</v>
      </c>
      <c r="N87" s="7">
        <v>0</v>
      </c>
      <c r="O87" s="11">
        <v>0</v>
      </c>
      <c r="P87" s="7">
        <v>0</v>
      </c>
      <c r="Q87" s="7">
        <v>0</v>
      </c>
      <c r="R87" s="7">
        <v>0</v>
      </c>
      <c r="S87" s="7">
        <v>0</v>
      </c>
      <c r="T87" s="7">
        <f t="shared" ref="T87" si="41">K87-S87</f>
        <v>9331</v>
      </c>
      <c r="U87" s="7"/>
      <c r="V87" s="7"/>
      <c r="W87" s="9"/>
    </row>
    <row r="88" spans="1:23" ht="22.5" customHeight="1" x14ac:dyDescent="0.25">
      <c r="A88" s="33">
        <v>40483</v>
      </c>
      <c r="B88" s="7">
        <f>B85</f>
        <v>12870</v>
      </c>
      <c r="C88" s="8">
        <v>45</v>
      </c>
      <c r="D88" s="7">
        <f t="shared" si="31"/>
        <v>5792</v>
      </c>
      <c r="E88" s="8">
        <v>0</v>
      </c>
      <c r="F88" s="7">
        <f t="shared" si="33"/>
        <v>0</v>
      </c>
      <c r="G88" s="8">
        <v>0</v>
      </c>
      <c r="H88" s="7">
        <f t="shared" si="34"/>
        <v>0</v>
      </c>
      <c r="I88" s="7">
        <f t="shared" si="29"/>
        <v>1287</v>
      </c>
      <c r="J88" s="7"/>
      <c r="K88" s="8">
        <f t="shared" si="32"/>
        <v>19949</v>
      </c>
      <c r="L88" s="7">
        <v>0</v>
      </c>
      <c r="M88" s="7">
        <f t="shared" si="30"/>
        <v>1866</v>
      </c>
      <c r="N88" s="7">
        <v>900</v>
      </c>
      <c r="O88" s="11">
        <v>9.27</v>
      </c>
      <c r="P88" s="7">
        <v>256</v>
      </c>
      <c r="Q88" s="7">
        <v>0</v>
      </c>
      <c r="R88" s="7">
        <v>0</v>
      </c>
      <c r="S88" s="24">
        <f t="shared" si="19"/>
        <v>3031.27</v>
      </c>
      <c r="T88" s="24">
        <f t="shared" si="13"/>
        <v>16917.73</v>
      </c>
      <c r="U88" s="24"/>
      <c r="V88" s="7"/>
      <c r="W88" s="9"/>
    </row>
    <row r="89" spans="1:23" ht="22.5" customHeight="1" x14ac:dyDescent="0.25">
      <c r="A89" s="33">
        <v>40513</v>
      </c>
      <c r="B89" s="7">
        <f>B88</f>
        <v>12870</v>
      </c>
      <c r="C89" s="8">
        <v>45</v>
      </c>
      <c r="D89" s="7">
        <f t="shared" si="31"/>
        <v>5792</v>
      </c>
      <c r="E89" s="8">
        <v>0</v>
      </c>
      <c r="F89" s="7">
        <f t="shared" si="33"/>
        <v>0</v>
      </c>
      <c r="G89" s="8">
        <v>0</v>
      </c>
      <c r="H89" s="7">
        <f t="shared" si="34"/>
        <v>0</v>
      </c>
      <c r="I89" s="7">
        <f t="shared" si="29"/>
        <v>1287</v>
      </c>
      <c r="J89" s="7"/>
      <c r="K89" s="8">
        <f t="shared" si="32"/>
        <v>19949</v>
      </c>
      <c r="L89" s="7">
        <v>0</v>
      </c>
      <c r="M89" s="7">
        <f t="shared" si="30"/>
        <v>1866</v>
      </c>
      <c r="N89" s="7">
        <v>900</v>
      </c>
      <c r="O89" s="11">
        <v>9.27</v>
      </c>
      <c r="P89" s="7">
        <v>256</v>
      </c>
      <c r="Q89" s="7">
        <v>0</v>
      </c>
      <c r="R89" s="7">
        <v>0</v>
      </c>
      <c r="S89" s="24">
        <f t="shared" si="19"/>
        <v>3031.27</v>
      </c>
      <c r="T89" s="24">
        <f t="shared" si="13"/>
        <v>16917.73</v>
      </c>
      <c r="U89" s="24"/>
      <c r="V89" s="7"/>
      <c r="W89" s="9"/>
    </row>
    <row r="90" spans="1:23" ht="22.5" customHeight="1" x14ac:dyDescent="0.25">
      <c r="A90" s="33">
        <v>40544</v>
      </c>
      <c r="B90" s="7">
        <f>B89</f>
        <v>12870</v>
      </c>
      <c r="C90" s="8">
        <v>45</v>
      </c>
      <c r="D90" s="7">
        <f t="shared" si="31"/>
        <v>5792</v>
      </c>
      <c r="E90" s="8">
        <v>0</v>
      </c>
      <c r="F90" s="7">
        <f t="shared" si="33"/>
        <v>0</v>
      </c>
      <c r="G90" s="8">
        <v>0</v>
      </c>
      <c r="H90" s="7">
        <f t="shared" si="34"/>
        <v>0</v>
      </c>
      <c r="I90" s="7">
        <f t="shared" si="29"/>
        <v>1287</v>
      </c>
      <c r="J90" s="7"/>
      <c r="K90" s="8">
        <f t="shared" si="32"/>
        <v>19949</v>
      </c>
      <c r="L90" s="7">
        <v>0</v>
      </c>
      <c r="M90" s="7">
        <f t="shared" si="30"/>
        <v>1866</v>
      </c>
      <c r="N90" s="7">
        <v>900</v>
      </c>
      <c r="O90" s="11">
        <v>9.27</v>
      </c>
      <c r="P90" s="7">
        <v>256</v>
      </c>
      <c r="Q90" s="7">
        <v>0</v>
      </c>
      <c r="R90" s="7">
        <v>0</v>
      </c>
      <c r="S90" s="24">
        <f t="shared" si="19"/>
        <v>3031.27</v>
      </c>
      <c r="T90" s="24">
        <f t="shared" si="13"/>
        <v>16917.73</v>
      </c>
      <c r="U90" s="24"/>
      <c r="V90" s="7"/>
      <c r="W90" s="9"/>
    </row>
    <row r="91" spans="1:23" ht="22.5" customHeight="1" x14ac:dyDescent="0.25">
      <c r="A91" s="33">
        <v>40575</v>
      </c>
      <c r="B91" s="7">
        <f>B90</f>
        <v>12870</v>
      </c>
      <c r="C91" s="8">
        <v>45</v>
      </c>
      <c r="D91" s="7">
        <f t="shared" si="31"/>
        <v>5792</v>
      </c>
      <c r="E91" s="8">
        <v>0</v>
      </c>
      <c r="F91" s="7">
        <f t="shared" si="33"/>
        <v>0</v>
      </c>
      <c r="G91" s="8">
        <v>0</v>
      </c>
      <c r="H91" s="7">
        <f t="shared" si="34"/>
        <v>0</v>
      </c>
      <c r="I91" s="7">
        <f t="shared" si="29"/>
        <v>1287</v>
      </c>
      <c r="J91" s="7"/>
      <c r="K91" s="8">
        <f t="shared" si="32"/>
        <v>19949</v>
      </c>
      <c r="L91" s="7">
        <v>0</v>
      </c>
      <c r="M91" s="7">
        <f t="shared" si="30"/>
        <v>1866</v>
      </c>
      <c r="N91" s="7">
        <v>900</v>
      </c>
      <c r="O91" s="11">
        <v>9.27</v>
      </c>
      <c r="P91" s="7">
        <v>256</v>
      </c>
      <c r="Q91" s="7">
        <v>0</v>
      </c>
      <c r="R91" s="7">
        <v>0</v>
      </c>
      <c r="S91" s="24">
        <f t="shared" si="19"/>
        <v>3031.27</v>
      </c>
      <c r="T91" s="24">
        <f t="shared" si="13"/>
        <v>16917.73</v>
      </c>
      <c r="U91" s="24"/>
      <c r="V91" s="7"/>
      <c r="W91" s="9"/>
    </row>
    <row r="92" spans="1:23" ht="22.5" customHeight="1" x14ac:dyDescent="0.25">
      <c r="A92" s="33">
        <v>40603</v>
      </c>
      <c r="B92" s="7">
        <f>B91</f>
        <v>12870</v>
      </c>
      <c r="C92" s="8">
        <v>45</v>
      </c>
      <c r="D92" s="7">
        <f t="shared" si="31"/>
        <v>5792</v>
      </c>
      <c r="E92" s="8">
        <v>0</v>
      </c>
      <c r="F92" s="7">
        <f t="shared" si="33"/>
        <v>0</v>
      </c>
      <c r="G92" s="8">
        <v>0</v>
      </c>
      <c r="H92" s="7">
        <f t="shared" si="34"/>
        <v>0</v>
      </c>
      <c r="I92" s="7">
        <f t="shared" si="29"/>
        <v>1287</v>
      </c>
      <c r="J92" s="7"/>
      <c r="K92" s="8">
        <f t="shared" si="32"/>
        <v>19949</v>
      </c>
      <c r="L92" s="7">
        <v>0</v>
      </c>
      <c r="M92" s="7">
        <f t="shared" si="30"/>
        <v>1866</v>
      </c>
      <c r="N92" s="7">
        <v>900</v>
      </c>
      <c r="O92" s="11">
        <v>9.27</v>
      </c>
      <c r="P92" s="7">
        <v>256</v>
      </c>
      <c r="Q92" s="7">
        <v>0</v>
      </c>
      <c r="R92" s="7">
        <v>0</v>
      </c>
      <c r="S92" s="24">
        <f t="shared" si="19"/>
        <v>3031.27</v>
      </c>
      <c r="T92" s="24">
        <f t="shared" si="13"/>
        <v>16917.73</v>
      </c>
      <c r="U92" s="24"/>
      <c r="V92" s="7"/>
      <c r="W92" s="9"/>
    </row>
    <row r="93" spans="1:23" ht="22.5" customHeight="1" x14ac:dyDescent="0.25">
      <c r="A93" s="33" t="s">
        <v>36</v>
      </c>
      <c r="B93" s="7">
        <v>0</v>
      </c>
      <c r="C93" s="8">
        <f>C94-C92</f>
        <v>6</v>
      </c>
      <c r="D93" s="7">
        <f>(D94-D92)*3</f>
        <v>2316</v>
      </c>
      <c r="E93" s="8">
        <v>0</v>
      </c>
      <c r="F93" s="7">
        <f t="shared" si="33"/>
        <v>0</v>
      </c>
      <c r="G93" s="8">
        <v>0</v>
      </c>
      <c r="H93" s="7">
        <f t="shared" si="34"/>
        <v>0</v>
      </c>
      <c r="I93" s="7">
        <f t="shared" si="29"/>
        <v>0</v>
      </c>
      <c r="J93" s="7"/>
      <c r="K93" s="8">
        <f t="shared" si="32"/>
        <v>2316</v>
      </c>
      <c r="L93" s="7">
        <v>0</v>
      </c>
      <c r="M93" s="7">
        <f t="shared" si="30"/>
        <v>232</v>
      </c>
      <c r="N93" s="7">
        <v>0</v>
      </c>
      <c r="O93" s="11">
        <v>0</v>
      </c>
      <c r="P93" s="7">
        <v>0</v>
      </c>
      <c r="Q93" s="7">
        <v>0</v>
      </c>
      <c r="R93" s="7">
        <v>0</v>
      </c>
      <c r="S93" s="7">
        <f t="shared" si="19"/>
        <v>232</v>
      </c>
      <c r="T93" s="7">
        <f t="shared" si="13"/>
        <v>2084</v>
      </c>
      <c r="U93" s="7"/>
      <c r="V93" s="7"/>
      <c r="W93" s="9"/>
    </row>
    <row r="94" spans="1:23" ht="22.5" customHeight="1" x14ac:dyDescent="0.25">
      <c r="A94" s="33">
        <v>40634</v>
      </c>
      <c r="B94" s="7">
        <f>B92</f>
        <v>12870</v>
      </c>
      <c r="C94" s="8">
        <v>51</v>
      </c>
      <c r="D94" s="7">
        <f t="shared" si="31"/>
        <v>6564</v>
      </c>
      <c r="E94" s="8">
        <v>0</v>
      </c>
      <c r="F94" s="7">
        <f t="shared" si="33"/>
        <v>0</v>
      </c>
      <c r="G94" s="8">
        <v>0</v>
      </c>
      <c r="H94" s="7">
        <f t="shared" si="34"/>
        <v>0</v>
      </c>
      <c r="I94" s="7">
        <f t="shared" si="29"/>
        <v>1287</v>
      </c>
      <c r="J94" s="7"/>
      <c r="K94" s="8">
        <f t="shared" si="32"/>
        <v>20721</v>
      </c>
      <c r="L94" s="7">
        <v>0</v>
      </c>
      <c r="M94" s="7">
        <f t="shared" si="30"/>
        <v>1943</v>
      </c>
      <c r="N94" s="7">
        <v>900</v>
      </c>
      <c r="O94" s="11">
        <v>9.27</v>
      </c>
      <c r="P94" s="7">
        <v>256</v>
      </c>
      <c r="Q94" s="7">
        <v>0</v>
      </c>
      <c r="R94" s="7">
        <v>242.66</v>
      </c>
      <c r="S94" s="24">
        <f t="shared" si="19"/>
        <v>3350.93</v>
      </c>
      <c r="T94" s="24">
        <f t="shared" ref="T94:T160" si="42">K94-S94</f>
        <v>17370.07</v>
      </c>
      <c r="U94" s="24"/>
      <c r="V94" s="7"/>
      <c r="W94" s="9"/>
    </row>
    <row r="95" spans="1:23" ht="22.5" customHeight="1" x14ac:dyDescent="0.25">
      <c r="A95" s="33">
        <v>40664</v>
      </c>
      <c r="B95" s="7">
        <f>B94</f>
        <v>12870</v>
      </c>
      <c r="C95" s="8">
        <v>51</v>
      </c>
      <c r="D95" s="7">
        <f t="shared" si="31"/>
        <v>6564</v>
      </c>
      <c r="E95" s="8">
        <v>0</v>
      </c>
      <c r="F95" s="7">
        <f t="shared" si="33"/>
        <v>0</v>
      </c>
      <c r="G95" s="8">
        <v>0</v>
      </c>
      <c r="H95" s="7">
        <f t="shared" si="34"/>
        <v>0</v>
      </c>
      <c r="I95" s="7">
        <f t="shared" si="29"/>
        <v>1287</v>
      </c>
      <c r="J95" s="7"/>
      <c r="K95" s="8">
        <f t="shared" si="32"/>
        <v>20721</v>
      </c>
      <c r="L95" s="7">
        <v>0</v>
      </c>
      <c r="M95" s="7">
        <f t="shared" si="30"/>
        <v>1943</v>
      </c>
      <c r="N95" s="7">
        <v>900</v>
      </c>
      <c r="O95" s="11">
        <v>13.91</v>
      </c>
      <c r="P95" s="7">
        <v>256</v>
      </c>
      <c r="Q95" s="7">
        <v>0</v>
      </c>
      <c r="R95" s="7">
        <v>0</v>
      </c>
      <c r="S95" s="24">
        <f t="shared" si="19"/>
        <v>3112.91</v>
      </c>
      <c r="T95" s="24">
        <f t="shared" si="42"/>
        <v>17608.09</v>
      </c>
      <c r="U95" s="24"/>
      <c r="V95" s="7"/>
      <c r="W95" s="9"/>
    </row>
    <row r="96" spans="1:23" ht="22.5" customHeight="1" x14ac:dyDescent="0.25">
      <c r="A96" s="33">
        <v>40695</v>
      </c>
      <c r="B96" s="7">
        <f>B95</f>
        <v>12870</v>
      </c>
      <c r="C96" s="8">
        <v>51</v>
      </c>
      <c r="D96" s="7">
        <f t="shared" si="31"/>
        <v>6564</v>
      </c>
      <c r="E96" s="8">
        <v>0</v>
      </c>
      <c r="F96" s="7">
        <f t="shared" si="33"/>
        <v>0</v>
      </c>
      <c r="G96" s="8">
        <v>0</v>
      </c>
      <c r="H96" s="7">
        <f t="shared" si="34"/>
        <v>0</v>
      </c>
      <c r="I96" s="7">
        <f t="shared" si="29"/>
        <v>1287</v>
      </c>
      <c r="J96" s="7"/>
      <c r="K96" s="8">
        <f t="shared" si="32"/>
        <v>20721</v>
      </c>
      <c r="L96" s="7">
        <v>0</v>
      </c>
      <c r="M96" s="7">
        <f t="shared" si="30"/>
        <v>1943</v>
      </c>
      <c r="N96" s="7">
        <v>900</v>
      </c>
      <c r="O96" s="11">
        <v>13.91</v>
      </c>
      <c r="P96" s="7">
        <v>256</v>
      </c>
      <c r="Q96" s="7">
        <v>0</v>
      </c>
      <c r="R96" s="7">
        <v>0</v>
      </c>
      <c r="S96" s="24">
        <f t="shared" si="19"/>
        <v>3112.91</v>
      </c>
      <c r="T96" s="24">
        <f t="shared" si="42"/>
        <v>17608.09</v>
      </c>
      <c r="U96" s="24"/>
      <c r="V96" s="7"/>
      <c r="W96" s="9"/>
    </row>
    <row r="97" spans="1:23" ht="22.5" customHeight="1" x14ac:dyDescent="0.25">
      <c r="A97" s="33">
        <v>40725</v>
      </c>
      <c r="B97" s="7">
        <v>13260</v>
      </c>
      <c r="C97" s="8">
        <v>51</v>
      </c>
      <c r="D97" s="7">
        <f t="shared" si="31"/>
        <v>6763</v>
      </c>
      <c r="E97" s="8">
        <v>0</v>
      </c>
      <c r="F97" s="7">
        <f t="shared" si="33"/>
        <v>0</v>
      </c>
      <c r="G97" s="8">
        <v>0</v>
      </c>
      <c r="H97" s="7">
        <f t="shared" si="34"/>
        <v>0</v>
      </c>
      <c r="I97" s="7">
        <f t="shared" si="29"/>
        <v>1326</v>
      </c>
      <c r="J97" s="7"/>
      <c r="K97" s="8">
        <f t="shared" si="32"/>
        <v>21349</v>
      </c>
      <c r="L97" s="7">
        <v>0</v>
      </c>
      <c r="M97" s="7">
        <f t="shared" si="30"/>
        <v>2002</v>
      </c>
      <c r="N97" s="7">
        <v>900</v>
      </c>
      <c r="O97" s="11">
        <v>13.91</v>
      </c>
      <c r="P97" s="7">
        <v>256</v>
      </c>
      <c r="Q97" s="7">
        <v>0</v>
      </c>
      <c r="R97" s="7">
        <v>0</v>
      </c>
      <c r="S97" s="24">
        <f t="shared" ref="S97:S163" si="43">SUM(L97:R97)</f>
        <v>3171.91</v>
      </c>
      <c r="T97" s="24">
        <f t="shared" si="42"/>
        <v>18177.09</v>
      </c>
      <c r="U97" s="24"/>
      <c r="V97" s="7"/>
      <c r="W97" s="9"/>
    </row>
    <row r="98" spans="1:23" ht="22.5" customHeight="1" x14ac:dyDescent="0.25">
      <c r="A98" s="33">
        <v>40756</v>
      </c>
      <c r="B98" s="7">
        <f>B97</f>
        <v>13260</v>
      </c>
      <c r="C98" s="8">
        <v>51</v>
      </c>
      <c r="D98" s="7">
        <f t="shared" si="31"/>
        <v>6763</v>
      </c>
      <c r="E98" s="8">
        <v>0</v>
      </c>
      <c r="F98" s="7">
        <f t="shared" si="33"/>
        <v>0</v>
      </c>
      <c r="G98" s="8">
        <v>0</v>
      </c>
      <c r="H98" s="7">
        <f t="shared" si="34"/>
        <v>0</v>
      </c>
      <c r="I98" s="7">
        <f t="shared" si="29"/>
        <v>1326</v>
      </c>
      <c r="J98" s="7"/>
      <c r="K98" s="8">
        <f t="shared" si="32"/>
        <v>21349</v>
      </c>
      <c r="L98" s="7">
        <v>0</v>
      </c>
      <c r="M98" s="7">
        <f t="shared" si="30"/>
        <v>2002</v>
      </c>
      <c r="N98" s="7">
        <v>900</v>
      </c>
      <c r="O98" s="11">
        <v>13.91</v>
      </c>
      <c r="P98" s="7">
        <v>256</v>
      </c>
      <c r="Q98" s="7">
        <v>0</v>
      </c>
      <c r="R98" s="7">
        <v>0</v>
      </c>
      <c r="S98" s="24">
        <f t="shared" si="43"/>
        <v>3171.91</v>
      </c>
      <c r="T98" s="24">
        <f t="shared" si="42"/>
        <v>18177.09</v>
      </c>
      <c r="U98" s="24"/>
      <c r="V98" s="7"/>
      <c r="W98" s="9"/>
    </row>
    <row r="99" spans="1:23" ht="22.5" customHeight="1" x14ac:dyDescent="0.25">
      <c r="A99" s="33" t="s">
        <v>37</v>
      </c>
      <c r="B99" s="7">
        <v>0</v>
      </c>
      <c r="C99" s="8">
        <f>C100-C98</f>
        <v>7</v>
      </c>
      <c r="D99" s="7">
        <f>(D100-D98)*2</f>
        <v>1856</v>
      </c>
      <c r="E99" s="8">
        <v>0</v>
      </c>
      <c r="F99" s="7">
        <f t="shared" ref="F99" si="44">B99*E99%</f>
        <v>0</v>
      </c>
      <c r="G99" s="8">
        <v>0</v>
      </c>
      <c r="H99" s="7">
        <f t="shared" ref="H99" si="45">(B99+D99)*G99%</f>
        <v>0</v>
      </c>
      <c r="I99" s="7">
        <f t="shared" si="29"/>
        <v>0</v>
      </c>
      <c r="J99" s="7"/>
      <c r="K99" s="8">
        <f t="shared" si="32"/>
        <v>1856</v>
      </c>
      <c r="L99" s="7">
        <v>0</v>
      </c>
      <c r="M99" s="7">
        <f t="shared" si="30"/>
        <v>186</v>
      </c>
      <c r="N99" s="7">
        <v>0</v>
      </c>
      <c r="O99" s="11">
        <v>0</v>
      </c>
      <c r="P99" s="7">
        <v>0</v>
      </c>
      <c r="Q99" s="7">
        <v>0</v>
      </c>
      <c r="R99" s="7">
        <v>0</v>
      </c>
      <c r="S99" s="7">
        <f t="shared" si="43"/>
        <v>186</v>
      </c>
      <c r="T99" s="7">
        <f t="shared" si="42"/>
        <v>1670</v>
      </c>
      <c r="U99" s="7"/>
      <c r="V99" s="7"/>
      <c r="W99" s="9"/>
    </row>
    <row r="100" spans="1:23" ht="22.5" customHeight="1" x14ac:dyDescent="0.25">
      <c r="A100" s="33">
        <v>40787</v>
      </c>
      <c r="B100" s="7">
        <f>B98</f>
        <v>13260</v>
      </c>
      <c r="C100" s="8">
        <v>58</v>
      </c>
      <c r="D100" s="7">
        <f t="shared" si="31"/>
        <v>7691</v>
      </c>
      <c r="E100" s="8">
        <v>0</v>
      </c>
      <c r="F100" s="7">
        <f t="shared" si="33"/>
        <v>0</v>
      </c>
      <c r="G100" s="8">
        <v>0</v>
      </c>
      <c r="H100" s="7">
        <f t="shared" si="34"/>
        <v>0</v>
      </c>
      <c r="I100" s="7">
        <f t="shared" si="29"/>
        <v>1326</v>
      </c>
      <c r="J100" s="7"/>
      <c r="K100" s="8">
        <f t="shared" si="32"/>
        <v>22277</v>
      </c>
      <c r="L100" s="7">
        <v>0</v>
      </c>
      <c r="M100" s="7">
        <f t="shared" si="30"/>
        <v>2095</v>
      </c>
      <c r="N100" s="7">
        <v>900</v>
      </c>
      <c r="O100" s="11">
        <v>13.91</v>
      </c>
      <c r="P100" s="7">
        <v>256</v>
      </c>
      <c r="Q100" s="7">
        <v>0</v>
      </c>
      <c r="R100" s="7">
        <v>0</v>
      </c>
      <c r="S100" s="24">
        <f t="shared" si="43"/>
        <v>3264.91</v>
      </c>
      <c r="T100" s="24">
        <f t="shared" si="42"/>
        <v>19012.09</v>
      </c>
      <c r="U100" s="24"/>
      <c r="V100" s="7"/>
      <c r="W100" s="9"/>
    </row>
    <row r="101" spans="1:23" ht="22.5" customHeight="1" x14ac:dyDescent="0.25">
      <c r="A101" s="33">
        <v>40817</v>
      </c>
      <c r="B101" s="7">
        <f>B100</f>
        <v>13260</v>
      </c>
      <c r="C101" s="8">
        <v>58</v>
      </c>
      <c r="D101" s="7">
        <f t="shared" si="31"/>
        <v>7691</v>
      </c>
      <c r="E101" s="8">
        <v>0</v>
      </c>
      <c r="F101" s="7">
        <f t="shared" si="33"/>
        <v>0</v>
      </c>
      <c r="G101" s="8">
        <v>0</v>
      </c>
      <c r="H101" s="7">
        <f t="shared" si="34"/>
        <v>0</v>
      </c>
      <c r="I101" s="7">
        <f t="shared" si="29"/>
        <v>1326</v>
      </c>
      <c r="J101" s="7"/>
      <c r="K101" s="8">
        <f t="shared" si="32"/>
        <v>22277</v>
      </c>
      <c r="L101" s="7">
        <v>0</v>
      </c>
      <c r="M101" s="7">
        <f t="shared" si="30"/>
        <v>2095</v>
      </c>
      <c r="N101" s="7">
        <v>900</v>
      </c>
      <c r="O101" s="11">
        <v>13.91</v>
      </c>
      <c r="P101" s="7">
        <v>256</v>
      </c>
      <c r="Q101" s="7">
        <v>0</v>
      </c>
      <c r="R101" s="7">
        <v>0</v>
      </c>
      <c r="S101" s="24">
        <f t="shared" si="43"/>
        <v>3264.91</v>
      </c>
      <c r="T101" s="24">
        <f t="shared" si="42"/>
        <v>19012.09</v>
      </c>
      <c r="U101" s="24"/>
      <c r="V101" s="7"/>
      <c r="W101" s="9"/>
    </row>
    <row r="102" spans="1:23" ht="22.5" customHeight="1" x14ac:dyDescent="0.25">
      <c r="A102" s="33" t="s">
        <v>45</v>
      </c>
      <c r="B102" s="7">
        <v>0</v>
      </c>
      <c r="C102" s="8">
        <v>0</v>
      </c>
      <c r="D102" s="7">
        <f t="shared" si="31"/>
        <v>0</v>
      </c>
      <c r="E102" s="8">
        <v>0</v>
      </c>
      <c r="F102" s="7">
        <f t="shared" si="33"/>
        <v>0</v>
      </c>
      <c r="G102" s="8">
        <v>0</v>
      </c>
      <c r="H102" s="7">
        <f t="shared" si="34"/>
        <v>0</v>
      </c>
      <c r="I102" s="7">
        <f t="shared" si="29"/>
        <v>0</v>
      </c>
      <c r="J102" s="7">
        <v>3387</v>
      </c>
      <c r="K102" s="8">
        <f t="shared" si="32"/>
        <v>3387</v>
      </c>
      <c r="L102" s="7">
        <v>0</v>
      </c>
      <c r="M102" s="7">
        <f t="shared" si="30"/>
        <v>0</v>
      </c>
      <c r="N102" s="7">
        <v>0</v>
      </c>
      <c r="O102" s="11">
        <v>0</v>
      </c>
      <c r="P102" s="7">
        <v>0</v>
      </c>
      <c r="Q102" s="7">
        <v>0</v>
      </c>
      <c r="R102" s="7">
        <v>0</v>
      </c>
      <c r="S102" s="7">
        <f t="shared" si="43"/>
        <v>0</v>
      </c>
      <c r="T102" s="7">
        <f t="shared" si="42"/>
        <v>3387</v>
      </c>
      <c r="U102" s="7"/>
      <c r="V102" s="7"/>
      <c r="W102" s="9"/>
    </row>
    <row r="103" spans="1:23" ht="22.5" customHeight="1" x14ac:dyDescent="0.25">
      <c r="A103" s="33">
        <v>40848</v>
      </c>
      <c r="B103" s="7">
        <f>B101</f>
        <v>13260</v>
      </c>
      <c r="C103" s="8">
        <v>58</v>
      </c>
      <c r="D103" s="7">
        <f t="shared" si="31"/>
        <v>7691</v>
      </c>
      <c r="E103" s="8">
        <v>0</v>
      </c>
      <c r="F103" s="7">
        <f t="shared" si="33"/>
        <v>0</v>
      </c>
      <c r="G103" s="8">
        <v>0</v>
      </c>
      <c r="H103" s="7">
        <f t="shared" si="34"/>
        <v>0</v>
      </c>
      <c r="I103" s="7">
        <f t="shared" si="29"/>
        <v>1326</v>
      </c>
      <c r="J103" s="7"/>
      <c r="K103" s="8">
        <f t="shared" si="32"/>
        <v>22277</v>
      </c>
      <c r="L103" s="7">
        <v>0</v>
      </c>
      <c r="M103" s="7">
        <f t="shared" si="30"/>
        <v>2095</v>
      </c>
      <c r="N103" s="7">
        <v>900</v>
      </c>
      <c r="O103" s="11">
        <v>13.91</v>
      </c>
      <c r="P103" s="7">
        <v>256</v>
      </c>
      <c r="Q103" s="7">
        <v>0</v>
      </c>
      <c r="R103" s="7">
        <v>0</v>
      </c>
      <c r="S103" s="24">
        <f t="shared" si="43"/>
        <v>3264.91</v>
      </c>
      <c r="T103" s="24">
        <f t="shared" si="42"/>
        <v>19012.09</v>
      </c>
      <c r="U103" s="24"/>
      <c r="V103" s="7"/>
      <c r="W103" s="9"/>
    </row>
    <row r="104" spans="1:23" ht="22.5" customHeight="1" x14ac:dyDescent="0.25">
      <c r="A104" s="33">
        <v>40878</v>
      </c>
      <c r="B104" s="7">
        <f>B103</f>
        <v>13260</v>
      </c>
      <c r="C104" s="8">
        <v>58</v>
      </c>
      <c r="D104" s="7">
        <f t="shared" si="31"/>
        <v>7691</v>
      </c>
      <c r="E104" s="8">
        <v>0</v>
      </c>
      <c r="F104" s="7">
        <f t="shared" si="33"/>
        <v>0</v>
      </c>
      <c r="G104" s="8">
        <v>0</v>
      </c>
      <c r="H104" s="7">
        <f t="shared" si="34"/>
        <v>0</v>
      </c>
      <c r="I104" s="7">
        <f t="shared" si="29"/>
        <v>1326</v>
      </c>
      <c r="J104" s="7"/>
      <c r="K104" s="8">
        <f t="shared" si="32"/>
        <v>22277</v>
      </c>
      <c r="L104" s="7">
        <v>0</v>
      </c>
      <c r="M104" s="7">
        <f t="shared" si="30"/>
        <v>2095</v>
      </c>
      <c r="N104" s="7">
        <v>900</v>
      </c>
      <c r="O104" s="11">
        <v>13.91</v>
      </c>
      <c r="P104" s="7">
        <v>256</v>
      </c>
      <c r="Q104" s="7">
        <v>0</v>
      </c>
      <c r="R104" s="7">
        <v>0</v>
      </c>
      <c r="S104" s="24">
        <f t="shared" si="43"/>
        <v>3264.91</v>
      </c>
      <c r="T104" s="24">
        <f t="shared" si="42"/>
        <v>19012.09</v>
      </c>
      <c r="U104" s="24"/>
      <c r="V104" s="7"/>
      <c r="W104" s="9"/>
    </row>
    <row r="105" spans="1:23" ht="22.5" customHeight="1" x14ac:dyDescent="0.25">
      <c r="A105" s="33">
        <v>40909</v>
      </c>
      <c r="B105" s="7">
        <f>B104</f>
        <v>13260</v>
      </c>
      <c r="C105" s="8">
        <v>58</v>
      </c>
      <c r="D105" s="7">
        <f t="shared" si="31"/>
        <v>7691</v>
      </c>
      <c r="E105" s="8">
        <v>0</v>
      </c>
      <c r="F105" s="7">
        <f t="shared" si="33"/>
        <v>0</v>
      </c>
      <c r="G105" s="8">
        <v>0</v>
      </c>
      <c r="H105" s="7">
        <f t="shared" si="34"/>
        <v>0</v>
      </c>
      <c r="I105" s="7">
        <f t="shared" si="29"/>
        <v>1326</v>
      </c>
      <c r="J105" s="7"/>
      <c r="K105" s="8">
        <f t="shared" si="32"/>
        <v>22277</v>
      </c>
      <c r="L105" s="7">
        <v>0</v>
      </c>
      <c r="M105" s="7">
        <f t="shared" si="30"/>
        <v>2095</v>
      </c>
      <c r="N105" s="7">
        <v>900</v>
      </c>
      <c r="O105" s="11">
        <v>13.91</v>
      </c>
      <c r="P105" s="7">
        <v>256</v>
      </c>
      <c r="Q105" s="7">
        <v>0</v>
      </c>
      <c r="R105" s="7">
        <v>0</v>
      </c>
      <c r="S105" s="24">
        <f t="shared" si="43"/>
        <v>3264.91</v>
      </c>
      <c r="T105" s="24">
        <f t="shared" si="42"/>
        <v>19012.09</v>
      </c>
      <c r="U105" s="24"/>
      <c r="V105" s="7"/>
      <c r="W105" s="9"/>
    </row>
    <row r="106" spans="1:23" ht="22.5" customHeight="1" x14ac:dyDescent="0.25">
      <c r="A106" s="33">
        <v>40940</v>
      </c>
      <c r="B106" s="7">
        <f>B105</f>
        <v>13260</v>
      </c>
      <c r="C106" s="8">
        <v>58</v>
      </c>
      <c r="D106" s="7">
        <f t="shared" si="31"/>
        <v>7691</v>
      </c>
      <c r="E106" s="8">
        <v>0</v>
      </c>
      <c r="F106" s="7">
        <f t="shared" si="33"/>
        <v>0</v>
      </c>
      <c r="G106" s="8">
        <v>0</v>
      </c>
      <c r="H106" s="7">
        <f t="shared" si="34"/>
        <v>0</v>
      </c>
      <c r="I106" s="7">
        <f t="shared" si="29"/>
        <v>1326</v>
      </c>
      <c r="J106" s="7"/>
      <c r="K106" s="8">
        <f t="shared" si="32"/>
        <v>22277</v>
      </c>
      <c r="L106" s="7">
        <v>0</v>
      </c>
      <c r="M106" s="7">
        <f t="shared" si="30"/>
        <v>2095</v>
      </c>
      <c r="N106" s="7">
        <v>900</v>
      </c>
      <c r="O106" s="11">
        <v>13.91</v>
      </c>
      <c r="P106" s="7">
        <v>256</v>
      </c>
      <c r="Q106" s="7">
        <v>0</v>
      </c>
      <c r="R106" s="7">
        <v>0</v>
      </c>
      <c r="S106" s="24">
        <f t="shared" si="43"/>
        <v>3264.91</v>
      </c>
      <c r="T106" s="24">
        <f t="shared" si="42"/>
        <v>19012.09</v>
      </c>
      <c r="U106" s="24"/>
      <c r="V106" s="7"/>
      <c r="W106" s="9"/>
    </row>
    <row r="107" spans="1:23" ht="22.5" customHeight="1" x14ac:dyDescent="0.25">
      <c r="A107" s="33">
        <v>40969</v>
      </c>
      <c r="B107" s="7">
        <f>B106</f>
        <v>13260</v>
      </c>
      <c r="C107" s="8">
        <v>58</v>
      </c>
      <c r="D107" s="7">
        <f t="shared" si="31"/>
        <v>7691</v>
      </c>
      <c r="E107" s="8">
        <v>0</v>
      </c>
      <c r="F107" s="7">
        <f t="shared" si="33"/>
        <v>0</v>
      </c>
      <c r="G107" s="8">
        <v>0</v>
      </c>
      <c r="H107" s="7">
        <f t="shared" si="34"/>
        <v>0</v>
      </c>
      <c r="I107" s="7">
        <f t="shared" si="29"/>
        <v>1326</v>
      </c>
      <c r="J107" s="7"/>
      <c r="K107" s="8">
        <f t="shared" si="32"/>
        <v>22277</v>
      </c>
      <c r="L107" s="7">
        <v>0</v>
      </c>
      <c r="M107" s="7">
        <f t="shared" si="30"/>
        <v>2095</v>
      </c>
      <c r="N107" s="7">
        <v>900</v>
      </c>
      <c r="O107" s="11">
        <v>13.91</v>
      </c>
      <c r="P107" s="7">
        <v>256</v>
      </c>
      <c r="Q107" s="7">
        <v>0</v>
      </c>
      <c r="R107" s="7">
        <v>0</v>
      </c>
      <c r="S107" s="24">
        <f t="shared" si="43"/>
        <v>3264.91</v>
      </c>
      <c r="T107" s="24">
        <f t="shared" si="42"/>
        <v>19012.09</v>
      </c>
      <c r="U107" s="24"/>
      <c r="V107" s="7"/>
      <c r="W107" s="9">
        <v>41023</v>
      </c>
    </row>
    <row r="108" spans="1:23" ht="22.5" customHeight="1" x14ac:dyDescent="0.25">
      <c r="A108" s="33" t="s">
        <v>44</v>
      </c>
      <c r="B108" s="7"/>
      <c r="C108" s="8">
        <f>C109-C107</f>
        <v>7</v>
      </c>
      <c r="D108" s="7">
        <f>(D109-D107)*3</f>
        <v>2784</v>
      </c>
      <c r="E108" s="8">
        <v>0</v>
      </c>
      <c r="F108" s="7">
        <f t="shared" si="33"/>
        <v>0</v>
      </c>
      <c r="G108" s="8">
        <v>0</v>
      </c>
      <c r="H108" s="7">
        <f t="shared" si="34"/>
        <v>0</v>
      </c>
      <c r="I108" s="7">
        <f t="shared" si="29"/>
        <v>0</v>
      </c>
      <c r="J108" s="7"/>
      <c r="K108" s="8">
        <f t="shared" si="32"/>
        <v>2784</v>
      </c>
      <c r="L108" s="7">
        <v>0</v>
      </c>
      <c r="M108" s="7">
        <f t="shared" si="30"/>
        <v>278</v>
      </c>
      <c r="N108" s="7">
        <v>0</v>
      </c>
      <c r="O108" s="11">
        <v>0</v>
      </c>
      <c r="P108" s="7">
        <v>0</v>
      </c>
      <c r="Q108" s="7">
        <v>0</v>
      </c>
      <c r="R108" s="7">
        <v>0</v>
      </c>
      <c r="S108" s="7">
        <f t="shared" si="43"/>
        <v>278</v>
      </c>
      <c r="T108" s="7">
        <f t="shared" si="42"/>
        <v>2506</v>
      </c>
      <c r="U108" s="24"/>
      <c r="V108" s="7"/>
      <c r="W108" s="9">
        <v>41242</v>
      </c>
    </row>
    <row r="109" spans="1:23" ht="22.5" customHeight="1" x14ac:dyDescent="0.25">
      <c r="A109" s="33">
        <v>41000</v>
      </c>
      <c r="B109" s="7">
        <f>B107</f>
        <v>13260</v>
      </c>
      <c r="C109" s="8">
        <v>65</v>
      </c>
      <c r="D109" s="7">
        <f t="shared" si="31"/>
        <v>8619</v>
      </c>
      <c r="E109" s="8">
        <v>0</v>
      </c>
      <c r="F109" s="7">
        <f t="shared" si="33"/>
        <v>0</v>
      </c>
      <c r="G109" s="8">
        <v>0</v>
      </c>
      <c r="H109" s="7">
        <f t="shared" si="34"/>
        <v>0</v>
      </c>
      <c r="I109" s="7">
        <f t="shared" si="29"/>
        <v>1326</v>
      </c>
      <c r="J109" s="7"/>
      <c r="K109" s="8">
        <f t="shared" si="32"/>
        <v>23205</v>
      </c>
      <c r="L109" s="7">
        <v>0</v>
      </c>
      <c r="M109" s="7">
        <f t="shared" si="30"/>
        <v>2188</v>
      </c>
      <c r="N109" s="7">
        <v>900</v>
      </c>
      <c r="O109" s="11">
        <v>13.91</v>
      </c>
      <c r="P109" s="7">
        <v>256</v>
      </c>
      <c r="Q109" s="7">
        <v>0</v>
      </c>
      <c r="R109" s="7">
        <v>247.19</v>
      </c>
      <c r="S109" s="24">
        <f t="shared" si="43"/>
        <v>3605.1</v>
      </c>
      <c r="T109" s="24">
        <f t="shared" si="42"/>
        <v>19599.900000000001</v>
      </c>
      <c r="U109" s="24"/>
      <c r="V109" s="7"/>
      <c r="W109" s="9"/>
    </row>
    <row r="110" spans="1:23" ht="22.5" customHeight="1" x14ac:dyDescent="0.25">
      <c r="A110" s="33">
        <v>41030</v>
      </c>
      <c r="B110" s="7">
        <f>B109</f>
        <v>13260</v>
      </c>
      <c r="C110" s="8">
        <v>65</v>
      </c>
      <c r="D110" s="7">
        <f t="shared" si="31"/>
        <v>8619</v>
      </c>
      <c r="E110" s="8">
        <v>0</v>
      </c>
      <c r="F110" s="7">
        <f t="shared" si="33"/>
        <v>0</v>
      </c>
      <c r="G110" s="8">
        <v>0</v>
      </c>
      <c r="H110" s="7">
        <f t="shared" si="34"/>
        <v>0</v>
      </c>
      <c r="I110" s="7">
        <f t="shared" si="29"/>
        <v>1326</v>
      </c>
      <c r="J110" s="7"/>
      <c r="K110" s="8">
        <f t="shared" si="32"/>
        <v>23205</v>
      </c>
      <c r="L110" s="7">
        <v>0</v>
      </c>
      <c r="M110" s="7">
        <f t="shared" si="30"/>
        <v>2188</v>
      </c>
      <c r="N110" s="7">
        <v>900</v>
      </c>
      <c r="O110" s="11">
        <v>13.91</v>
      </c>
      <c r="P110" s="7">
        <v>256</v>
      </c>
      <c r="Q110" s="7">
        <v>0</v>
      </c>
      <c r="R110" s="7">
        <v>0</v>
      </c>
      <c r="S110" s="24">
        <f t="shared" si="43"/>
        <v>3357.91</v>
      </c>
      <c r="T110" s="24">
        <f t="shared" si="42"/>
        <v>19847.09</v>
      </c>
      <c r="U110" s="24"/>
      <c r="V110" s="7"/>
      <c r="W110" s="9">
        <v>41074</v>
      </c>
    </row>
    <row r="111" spans="1:23" ht="22.5" customHeight="1" x14ac:dyDescent="0.25">
      <c r="A111" s="33">
        <v>41061</v>
      </c>
      <c r="B111" s="7">
        <f>B110</f>
        <v>13260</v>
      </c>
      <c r="C111" s="8">
        <v>65</v>
      </c>
      <c r="D111" s="7">
        <f t="shared" si="31"/>
        <v>8619</v>
      </c>
      <c r="E111" s="8">
        <v>0</v>
      </c>
      <c r="F111" s="7">
        <f t="shared" si="33"/>
        <v>0</v>
      </c>
      <c r="G111" s="8">
        <v>0</v>
      </c>
      <c r="H111" s="7">
        <f t="shared" si="34"/>
        <v>0</v>
      </c>
      <c r="I111" s="7">
        <f t="shared" si="29"/>
        <v>1326</v>
      </c>
      <c r="J111" s="7"/>
      <c r="K111" s="8">
        <f t="shared" si="32"/>
        <v>23205</v>
      </c>
      <c r="L111" s="7">
        <v>0</v>
      </c>
      <c r="M111" s="7">
        <f t="shared" si="30"/>
        <v>2188</v>
      </c>
      <c r="N111" s="7">
        <v>900</v>
      </c>
      <c r="O111" s="11">
        <v>13.91</v>
      </c>
      <c r="P111" s="7">
        <v>256</v>
      </c>
      <c r="Q111" s="7">
        <v>0</v>
      </c>
      <c r="R111" s="7">
        <v>0</v>
      </c>
      <c r="S111" s="24">
        <f t="shared" si="43"/>
        <v>3357.91</v>
      </c>
      <c r="T111" s="24">
        <f t="shared" si="42"/>
        <v>19847.09</v>
      </c>
      <c r="U111" s="24"/>
      <c r="V111" s="7"/>
      <c r="W111" s="9">
        <v>41134</v>
      </c>
    </row>
    <row r="112" spans="1:23" ht="22.5" customHeight="1" x14ac:dyDescent="0.25">
      <c r="A112" s="33">
        <v>41091</v>
      </c>
      <c r="B112" s="7">
        <v>13660</v>
      </c>
      <c r="C112" s="8">
        <v>65</v>
      </c>
      <c r="D112" s="7">
        <f t="shared" si="31"/>
        <v>8879</v>
      </c>
      <c r="E112" s="8">
        <v>0</v>
      </c>
      <c r="F112" s="7">
        <f t="shared" si="33"/>
        <v>0</v>
      </c>
      <c r="G112" s="8">
        <v>0</v>
      </c>
      <c r="H112" s="7">
        <f t="shared" si="34"/>
        <v>0</v>
      </c>
      <c r="I112" s="7">
        <f t="shared" si="29"/>
        <v>1366</v>
      </c>
      <c r="J112" s="7"/>
      <c r="K112" s="8">
        <f t="shared" si="32"/>
        <v>23905</v>
      </c>
      <c r="L112" s="7">
        <v>0</v>
      </c>
      <c r="M112" s="7">
        <f t="shared" si="30"/>
        <v>2254</v>
      </c>
      <c r="N112" s="7">
        <v>900</v>
      </c>
      <c r="O112" s="11">
        <v>13.91</v>
      </c>
      <c r="P112" s="7">
        <v>256</v>
      </c>
      <c r="Q112" s="7">
        <v>0</v>
      </c>
      <c r="R112" s="7">
        <v>0</v>
      </c>
      <c r="S112" s="24">
        <f t="shared" si="43"/>
        <v>3423.91</v>
      </c>
      <c r="T112" s="24">
        <f t="shared" si="42"/>
        <v>20481.09</v>
      </c>
      <c r="U112" s="24"/>
      <c r="V112" s="7"/>
      <c r="W112" s="9">
        <v>41134</v>
      </c>
    </row>
    <row r="113" spans="1:23" ht="22.5" customHeight="1" x14ac:dyDescent="0.25">
      <c r="A113" s="33">
        <v>41122</v>
      </c>
      <c r="B113" s="7">
        <f>B112</f>
        <v>13660</v>
      </c>
      <c r="C113" s="8">
        <v>65</v>
      </c>
      <c r="D113" s="7">
        <f t="shared" si="31"/>
        <v>8879</v>
      </c>
      <c r="E113" s="8">
        <v>0</v>
      </c>
      <c r="F113" s="7">
        <f t="shared" si="33"/>
        <v>0</v>
      </c>
      <c r="G113" s="8">
        <v>0</v>
      </c>
      <c r="H113" s="7">
        <f t="shared" si="34"/>
        <v>0</v>
      </c>
      <c r="I113" s="7">
        <f t="shared" si="29"/>
        <v>1366</v>
      </c>
      <c r="J113" s="7"/>
      <c r="K113" s="8">
        <f t="shared" si="32"/>
        <v>23905</v>
      </c>
      <c r="L113" s="7">
        <v>0</v>
      </c>
      <c r="M113" s="7">
        <f t="shared" si="30"/>
        <v>2254</v>
      </c>
      <c r="N113" s="7">
        <v>900</v>
      </c>
      <c r="O113" s="11">
        <v>13.91</v>
      </c>
      <c r="P113" s="7">
        <v>256</v>
      </c>
      <c r="Q113" s="7">
        <v>0</v>
      </c>
      <c r="R113" s="7">
        <v>0</v>
      </c>
      <c r="S113" s="24">
        <f t="shared" si="43"/>
        <v>3423.91</v>
      </c>
      <c r="T113" s="24">
        <f t="shared" si="42"/>
        <v>20481.09</v>
      </c>
      <c r="U113" s="24"/>
      <c r="V113" s="7"/>
      <c r="W113" s="9">
        <v>41172</v>
      </c>
    </row>
    <row r="114" spans="1:23" ht="22.5" customHeight="1" x14ac:dyDescent="0.25">
      <c r="A114" s="33">
        <v>41153</v>
      </c>
      <c r="B114" s="7">
        <f>B113</f>
        <v>13660</v>
      </c>
      <c r="C114" s="8">
        <v>65</v>
      </c>
      <c r="D114" s="7">
        <f t="shared" si="31"/>
        <v>8879</v>
      </c>
      <c r="E114" s="8">
        <v>0</v>
      </c>
      <c r="F114" s="7">
        <f t="shared" si="33"/>
        <v>0</v>
      </c>
      <c r="G114" s="8">
        <v>0</v>
      </c>
      <c r="H114" s="7">
        <f t="shared" si="34"/>
        <v>0</v>
      </c>
      <c r="I114" s="7">
        <f t="shared" si="29"/>
        <v>1366</v>
      </c>
      <c r="J114" s="7"/>
      <c r="K114" s="8">
        <f t="shared" si="32"/>
        <v>23905</v>
      </c>
      <c r="L114" s="7">
        <v>0</v>
      </c>
      <c r="M114" s="7">
        <f t="shared" si="30"/>
        <v>2254</v>
      </c>
      <c r="N114" s="7">
        <v>900</v>
      </c>
      <c r="O114" s="11">
        <v>0</v>
      </c>
      <c r="P114" s="7">
        <v>256</v>
      </c>
      <c r="Q114" s="7">
        <v>0</v>
      </c>
      <c r="R114" s="7">
        <v>0</v>
      </c>
      <c r="S114" s="7">
        <f t="shared" si="43"/>
        <v>3410</v>
      </c>
      <c r="T114" s="7">
        <f t="shared" si="42"/>
        <v>20495</v>
      </c>
      <c r="U114" s="7"/>
      <c r="V114" s="7"/>
      <c r="W114" s="9">
        <v>41201</v>
      </c>
    </row>
    <row r="115" spans="1:23" ht="22.5" customHeight="1" x14ac:dyDescent="0.25">
      <c r="A115" s="33" t="s">
        <v>38</v>
      </c>
      <c r="B115" s="7">
        <v>0</v>
      </c>
      <c r="C115" s="8">
        <v>7</v>
      </c>
      <c r="D115" s="7">
        <f>(D116-D114)*3</f>
        <v>2868</v>
      </c>
      <c r="E115" s="8">
        <v>0</v>
      </c>
      <c r="F115" s="7">
        <f t="shared" si="33"/>
        <v>0</v>
      </c>
      <c r="G115" s="8">
        <v>0</v>
      </c>
      <c r="H115" s="7">
        <f t="shared" si="34"/>
        <v>0</v>
      </c>
      <c r="I115" s="7">
        <f t="shared" si="29"/>
        <v>0</v>
      </c>
      <c r="J115" s="7"/>
      <c r="K115" s="8">
        <f t="shared" si="32"/>
        <v>2868</v>
      </c>
      <c r="L115" s="7">
        <v>0</v>
      </c>
      <c r="M115" s="7">
        <f t="shared" si="30"/>
        <v>287</v>
      </c>
      <c r="N115" s="7">
        <v>0</v>
      </c>
      <c r="O115" s="11">
        <v>0</v>
      </c>
      <c r="P115" s="7">
        <v>0</v>
      </c>
      <c r="Q115" s="7">
        <v>0</v>
      </c>
      <c r="R115" s="7">
        <v>0</v>
      </c>
      <c r="S115" s="7">
        <f t="shared" si="43"/>
        <v>287</v>
      </c>
      <c r="T115" s="7">
        <f t="shared" si="42"/>
        <v>2581</v>
      </c>
      <c r="U115" s="7"/>
      <c r="V115" s="7"/>
      <c r="W115" s="9">
        <v>41276</v>
      </c>
    </row>
    <row r="116" spans="1:23" ht="22.5" customHeight="1" x14ac:dyDescent="0.25">
      <c r="A116" s="33">
        <v>41183</v>
      </c>
      <c r="B116" s="7">
        <f>B114</f>
        <v>13660</v>
      </c>
      <c r="C116" s="8">
        <v>72</v>
      </c>
      <c r="D116" s="7">
        <f t="shared" si="31"/>
        <v>9835</v>
      </c>
      <c r="E116" s="8">
        <v>0</v>
      </c>
      <c r="F116" s="7">
        <f t="shared" si="33"/>
        <v>0</v>
      </c>
      <c r="G116" s="8">
        <v>0</v>
      </c>
      <c r="H116" s="7">
        <f t="shared" si="34"/>
        <v>0</v>
      </c>
      <c r="I116" s="7">
        <f t="shared" si="29"/>
        <v>1366</v>
      </c>
      <c r="J116" s="7"/>
      <c r="K116" s="8">
        <f t="shared" si="32"/>
        <v>24861</v>
      </c>
      <c r="L116" s="7">
        <v>0</v>
      </c>
      <c r="M116" s="7">
        <f t="shared" si="30"/>
        <v>2350</v>
      </c>
      <c r="N116" s="7">
        <v>900</v>
      </c>
      <c r="O116" s="11">
        <v>0</v>
      </c>
      <c r="P116" s="7">
        <v>256</v>
      </c>
      <c r="Q116" s="7">
        <v>0</v>
      </c>
      <c r="R116" s="7">
        <v>0</v>
      </c>
      <c r="S116" s="7">
        <f t="shared" si="43"/>
        <v>3506</v>
      </c>
      <c r="T116" s="7">
        <f t="shared" si="42"/>
        <v>21355</v>
      </c>
      <c r="U116" s="7"/>
      <c r="V116" s="7"/>
      <c r="W116" s="9">
        <v>41222</v>
      </c>
    </row>
    <row r="117" spans="1:23" ht="22.5" customHeight="1" x14ac:dyDescent="0.25">
      <c r="A117" s="33" t="s">
        <v>45</v>
      </c>
      <c r="B117" s="7">
        <v>0</v>
      </c>
      <c r="C117" s="8">
        <v>0</v>
      </c>
      <c r="D117" s="7">
        <f t="shared" si="31"/>
        <v>0</v>
      </c>
      <c r="E117" s="8">
        <v>0</v>
      </c>
      <c r="F117" s="7">
        <f t="shared" si="33"/>
        <v>0</v>
      </c>
      <c r="G117" s="8">
        <v>0</v>
      </c>
      <c r="H117" s="7">
        <f t="shared" si="34"/>
        <v>0</v>
      </c>
      <c r="I117" s="7">
        <f t="shared" si="29"/>
        <v>0</v>
      </c>
      <c r="J117" s="7">
        <v>3387</v>
      </c>
      <c r="K117" s="8">
        <f t="shared" si="32"/>
        <v>3387</v>
      </c>
      <c r="L117" s="7">
        <v>0</v>
      </c>
      <c r="M117" s="7">
        <f t="shared" si="30"/>
        <v>0</v>
      </c>
      <c r="N117" s="7">
        <v>0</v>
      </c>
      <c r="O117" s="11">
        <v>0</v>
      </c>
      <c r="P117" s="7">
        <v>0</v>
      </c>
      <c r="Q117" s="7">
        <v>0</v>
      </c>
      <c r="R117" s="7">
        <v>0</v>
      </c>
      <c r="S117" s="7">
        <f t="shared" si="43"/>
        <v>0</v>
      </c>
      <c r="T117" s="7">
        <f t="shared" si="42"/>
        <v>3387</v>
      </c>
      <c r="U117" s="7"/>
      <c r="V117" s="7"/>
      <c r="W117" s="9">
        <v>41222</v>
      </c>
    </row>
    <row r="118" spans="1:23" ht="22.5" customHeight="1" x14ac:dyDescent="0.25">
      <c r="A118" s="33">
        <v>41214</v>
      </c>
      <c r="B118" s="7">
        <f>B116</f>
        <v>13660</v>
      </c>
      <c r="C118" s="8">
        <v>72</v>
      </c>
      <c r="D118" s="7">
        <f t="shared" si="31"/>
        <v>9835</v>
      </c>
      <c r="E118" s="8">
        <v>0</v>
      </c>
      <c r="F118" s="7">
        <f t="shared" si="33"/>
        <v>0</v>
      </c>
      <c r="G118" s="8">
        <v>0</v>
      </c>
      <c r="H118" s="7">
        <f t="shared" si="34"/>
        <v>0</v>
      </c>
      <c r="I118" s="7">
        <f t="shared" si="29"/>
        <v>1366</v>
      </c>
      <c r="J118" s="7"/>
      <c r="K118" s="8">
        <f t="shared" si="32"/>
        <v>24861</v>
      </c>
      <c r="L118" s="7">
        <v>0</v>
      </c>
      <c r="M118" s="7">
        <f t="shared" si="30"/>
        <v>2350</v>
      </c>
      <c r="N118" s="7">
        <v>900</v>
      </c>
      <c r="O118" s="11">
        <v>0</v>
      </c>
      <c r="P118" s="7">
        <v>256</v>
      </c>
      <c r="Q118" s="7">
        <v>0</v>
      </c>
      <c r="R118" s="7">
        <v>0</v>
      </c>
      <c r="S118" s="7">
        <f t="shared" si="43"/>
        <v>3506</v>
      </c>
      <c r="T118" s="7">
        <f t="shared" si="42"/>
        <v>21355</v>
      </c>
      <c r="U118" s="7"/>
      <c r="V118" s="7"/>
      <c r="W118" s="9">
        <v>41276</v>
      </c>
    </row>
    <row r="119" spans="1:23" ht="22.5" customHeight="1" x14ac:dyDescent="0.25">
      <c r="A119" s="33">
        <v>41244</v>
      </c>
      <c r="B119" s="7">
        <f>B118</f>
        <v>13660</v>
      </c>
      <c r="C119" s="8">
        <v>72</v>
      </c>
      <c r="D119" s="7">
        <f t="shared" si="31"/>
        <v>9835</v>
      </c>
      <c r="E119" s="8">
        <v>0</v>
      </c>
      <c r="F119" s="7">
        <f t="shared" si="33"/>
        <v>0</v>
      </c>
      <c r="G119" s="8">
        <v>0</v>
      </c>
      <c r="H119" s="7">
        <f t="shared" si="34"/>
        <v>0</v>
      </c>
      <c r="I119" s="7">
        <f t="shared" si="29"/>
        <v>1366</v>
      </c>
      <c r="J119" s="7"/>
      <c r="K119" s="8">
        <f t="shared" si="32"/>
        <v>24861</v>
      </c>
      <c r="L119" s="7">
        <v>0</v>
      </c>
      <c r="M119" s="7">
        <f t="shared" si="30"/>
        <v>2350</v>
      </c>
      <c r="N119" s="7">
        <v>900</v>
      </c>
      <c r="O119" s="11">
        <v>0</v>
      </c>
      <c r="P119" s="7">
        <v>256</v>
      </c>
      <c r="Q119" s="7">
        <v>0</v>
      </c>
      <c r="R119" s="7">
        <v>0</v>
      </c>
      <c r="S119" s="7">
        <f t="shared" si="43"/>
        <v>3506</v>
      </c>
      <c r="T119" s="7">
        <f t="shared" si="42"/>
        <v>21355</v>
      </c>
      <c r="U119" s="7"/>
      <c r="V119" s="7"/>
      <c r="W119" s="9">
        <v>41309</v>
      </c>
    </row>
    <row r="120" spans="1:23" ht="22.5" customHeight="1" x14ac:dyDescent="0.25">
      <c r="A120" s="33">
        <v>41275</v>
      </c>
      <c r="B120" s="7">
        <f>B119</f>
        <v>13660</v>
      </c>
      <c r="C120" s="8">
        <v>72</v>
      </c>
      <c r="D120" s="7">
        <f t="shared" si="31"/>
        <v>9835</v>
      </c>
      <c r="E120" s="8">
        <v>0</v>
      </c>
      <c r="F120" s="7">
        <f t="shared" si="33"/>
        <v>0</v>
      </c>
      <c r="G120" s="8">
        <v>0</v>
      </c>
      <c r="H120" s="7">
        <f t="shared" si="34"/>
        <v>0</v>
      </c>
      <c r="I120" s="7">
        <f t="shared" si="29"/>
        <v>1366</v>
      </c>
      <c r="J120" s="7"/>
      <c r="K120" s="8">
        <f t="shared" si="32"/>
        <v>24861</v>
      </c>
      <c r="L120" s="7">
        <v>0</v>
      </c>
      <c r="M120" s="7">
        <f t="shared" si="30"/>
        <v>2350</v>
      </c>
      <c r="N120" s="7">
        <v>900</v>
      </c>
      <c r="O120" s="11">
        <v>0</v>
      </c>
      <c r="P120" s="7">
        <v>256</v>
      </c>
      <c r="Q120" s="7">
        <v>0</v>
      </c>
      <c r="R120" s="7">
        <v>0</v>
      </c>
      <c r="S120" s="7">
        <f t="shared" si="43"/>
        <v>3506</v>
      </c>
      <c r="T120" s="7">
        <f t="shared" si="42"/>
        <v>21355</v>
      </c>
      <c r="U120" s="7"/>
      <c r="V120" s="7"/>
      <c r="W120" s="9">
        <v>41331</v>
      </c>
    </row>
    <row r="121" spans="1:23" ht="22.5" customHeight="1" x14ac:dyDescent="0.25">
      <c r="A121" s="33">
        <v>41306</v>
      </c>
      <c r="B121" s="7">
        <f>B120</f>
        <v>13660</v>
      </c>
      <c r="C121" s="8">
        <v>72</v>
      </c>
      <c r="D121" s="7">
        <f t="shared" si="31"/>
        <v>9835</v>
      </c>
      <c r="E121" s="8">
        <v>0</v>
      </c>
      <c r="F121" s="7">
        <f t="shared" si="33"/>
        <v>0</v>
      </c>
      <c r="G121" s="8">
        <v>0</v>
      </c>
      <c r="H121" s="7">
        <f t="shared" si="34"/>
        <v>0</v>
      </c>
      <c r="I121" s="7">
        <f t="shared" si="29"/>
        <v>1366</v>
      </c>
      <c r="J121" s="7"/>
      <c r="K121" s="8">
        <f t="shared" si="32"/>
        <v>24861</v>
      </c>
      <c r="L121" s="7">
        <v>0</v>
      </c>
      <c r="M121" s="7">
        <f t="shared" si="30"/>
        <v>2350</v>
      </c>
      <c r="N121" s="7">
        <v>900</v>
      </c>
      <c r="O121" s="11">
        <v>0</v>
      </c>
      <c r="P121" s="7">
        <v>256</v>
      </c>
      <c r="Q121" s="7">
        <v>0</v>
      </c>
      <c r="R121" s="7">
        <v>0</v>
      </c>
      <c r="S121" s="7">
        <f t="shared" si="43"/>
        <v>3506</v>
      </c>
      <c r="T121" s="7">
        <f t="shared" si="42"/>
        <v>21355</v>
      </c>
      <c r="U121" s="7"/>
      <c r="V121" s="7"/>
      <c r="W121" s="9">
        <v>41358</v>
      </c>
    </row>
    <row r="122" spans="1:23" ht="22.5" customHeight="1" x14ac:dyDescent="0.25">
      <c r="A122" s="33">
        <v>41334</v>
      </c>
      <c r="B122" s="7">
        <f>B121</f>
        <v>13660</v>
      </c>
      <c r="C122" s="8">
        <v>72</v>
      </c>
      <c r="D122" s="7">
        <f t="shared" si="31"/>
        <v>9835</v>
      </c>
      <c r="E122" s="8">
        <v>0</v>
      </c>
      <c r="F122" s="7">
        <f t="shared" si="33"/>
        <v>0</v>
      </c>
      <c r="G122" s="8">
        <v>0</v>
      </c>
      <c r="H122" s="7">
        <f t="shared" si="34"/>
        <v>0</v>
      </c>
      <c r="I122" s="7">
        <f t="shared" si="29"/>
        <v>1366</v>
      </c>
      <c r="J122" s="7"/>
      <c r="K122" s="8">
        <f t="shared" si="32"/>
        <v>24861</v>
      </c>
      <c r="L122" s="7">
        <v>0</v>
      </c>
      <c r="M122" s="7">
        <f t="shared" si="30"/>
        <v>2350</v>
      </c>
      <c r="N122" s="7">
        <v>900</v>
      </c>
      <c r="O122" s="11">
        <v>0</v>
      </c>
      <c r="P122" s="7">
        <v>256</v>
      </c>
      <c r="Q122" s="7">
        <v>0</v>
      </c>
      <c r="R122" s="7">
        <v>0</v>
      </c>
      <c r="S122" s="7">
        <f t="shared" si="43"/>
        <v>3506</v>
      </c>
      <c r="T122" s="7">
        <f t="shared" si="42"/>
        <v>21355</v>
      </c>
      <c r="U122" s="7"/>
      <c r="V122" s="7"/>
      <c r="W122" s="9">
        <v>41358</v>
      </c>
    </row>
    <row r="123" spans="1:23" ht="22.5" customHeight="1" x14ac:dyDescent="0.25">
      <c r="A123" s="33" t="s">
        <v>13</v>
      </c>
      <c r="B123" s="7">
        <v>0</v>
      </c>
      <c r="C123" s="8">
        <v>8</v>
      </c>
      <c r="D123" s="7">
        <f>(D124-D122)*3</f>
        <v>3279</v>
      </c>
      <c r="E123" s="8">
        <v>0</v>
      </c>
      <c r="F123" s="7">
        <f t="shared" si="33"/>
        <v>0</v>
      </c>
      <c r="G123" s="8">
        <v>0</v>
      </c>
      <c r="H123" s="7">
        <f t="shared" si="34"/>
        <v>0</v>
      </c>
      <c r="I123" s="7">
        <f t="shared" si="29"/>
        <v>0</v>
      </c>
      <c r="J123" s="7"/>
      <c r="K123" s="8">
        <f t="shared" si="32"/>
        <v>3279</v>
      </c>
      <c r="L123" s="7">
        <v>0</v>
      </c>
      <c r="M123" s="7">
        <f t="shared" si="30"/>
        <v>328</v>
      </c>
      <c r="N123" s="7">
        <v>0</v>
      </c>
      <c r="O123" s="11">
        <v>0</v>
      </c>
      <c r="P123" s="7">
        <v>0</v>
      </c>
      <c r="Q123" s="7">
        <v>0</v>
      </c>
      <c r="R123" s="7">
        <v>0</v>
      </c>
      <c r="S123" s="7">
        <f t="shared" si="43"/>
        <v>328</v>
      </c>
      <c r="T123" s="7">
        <f t="shared" si="42"/>
        <v>2951</v>
      </c>
      <c r="U123" s="7"/>
      <c r="V123" s="7"/>
      <c r="W123" s="9">
        <v>41533</v>
      </c>
    </row>
    <row r="124" spans="1:23" ht="22.5" customHeight="1" x14ac:dyDescent="0.25">
      <c r="A124" s="33">
        <v>41365</v>
      </c>
      <c r="B124" s="7">
        <f>B122</f>
        <v>13660</v>
      </c>
      <c r="C124" s="8">
        <v>80</v>
      </c>
      <c r="D124" s="7">
        <f t="shared" si="31"/>
        <v>10928</v>
      </c>
      <c r="E124" s="8">
        <v>0</v>
      </c>
      <c r="F124" s="7">
        <f t="shared" si="33"/>
        <v>0</v>
      </c>
      <c r="G124" s="8">
        <v>0</v>
      </c>
      <c r="H124" s="7">
        <f t="shared" si="34"/>
        <v>0</v>
      </c>
      <c r="I124" s="7">
        <f t="shared" si="29"/>
        <v>1366</v>
      </c>
      <c r="J124" s="7"/>
      <c r="K124" s="8">
        <f t="shared" si="32"/>
        <v>25954</v>
      </c>
      <c r="L124" s="7">
        <v>0</v>
      </c>
      <c r="M124" s="7">
        <f t="shared" si="30"/>
        <v>2459</v>
      </c>
      <c r="N124" s="7">
        <v>900</v>
      </c>
      <c r="O124" s="11">
        <v>0</v>
      </c>
      <c r="P124" s="7">
        <v>256</v>
      </c>
      <c r="Q124" s="7">
        <v>0</v>
      </c>
      <c r="R124" s="24">
        <v>247.19</v>
      </c>
      <c r="S124" s="24">
        <f t="shared" si="43"/>
        <v>3862.19</v>
      </c>
      <c r="T124" s="24">
        <f t="shared" si="42"/>
        <v>22091.81</v>
      </c>
      <c r="U124" s="24"/>
      <c r="V124" s="7"/>
      <c r="W124" s="9">
        <v>41411</v>
      </c>
    </row>
    <row r="125" spans="1:23" ht="22.5" customHeight="1" x14ac:dyDescent="0.25">
      <c r="A125" s="33">
        <v>41395</v>
      </c>
      <c r="B125" s="7">
        <f>B124</f>
        <v>13660</v>
      </c>
      <c r="C125" s="8">
        <v>80</v>
      </c>
      <c r="D125" s="7">
        <f t="shared" si="31"/>
        <v>10928</v>
      </c>
      <c r="E125" s="8">
        <v>0</v>
      </c>
      <c r="F125" s="7">
        <f t="shared" si="33"/>
        <v>0</v>
      </c>
      <c r="G125" s="8">
        <v>0</v>
      </c>
      <c r="H125" s="7">
        <f t="shared" si="34"/>
        <v>0</v>
      </c>
      <c r="I125" s="7">
        <f t="shared" si="29"/>
        <v>1366</v>
      </c>
      <c r="J125" s="7"/>
      <c r="K125" s="8">
        <f t="shared" si="32"/>
        <v>25954</v>
      </c>
      <c r="L125" s="7">
        <v>0</v>
      </c>
      <c r="M125" s="7">
        <f t="shared" si="30"/>
        <v>2459</v>
      </c>
      <c r="N125" s="7">
        <v>900</v>
      </c>
      <c r="O125" s="11">
        <v>0</v>
      </c>
      <c r="P125" s="7">
        <v>256</v>
      </c>
      <c r="Q125" s="7">
        <v>0</v>
      </c>
      <c r="R125" s="7">
        <v>0</v>
      </c>
      <c r="S125" s="7">
        <f t="shared" si="43"/>
        <v>3615</v>
      </c>
      <c r="T125" s="7">
        <f t="shared" si="42"/>
        <v>22339</v>
      </c>
      <c r="U125" s="7"/>
      <c r="V125" s="7"/>
      <c r="W125" s="9">
        <v>41435</v>
      </c>
    </row>
    <row r="126" spans="1:23" ht="22.5" customHeight="1" x14ac:dyDescent="0.25">
      <c r="A126" s="33">
        <v>41426</v>
      </c>
      <c r="B126" s="7">
        <f>B125</f>
        <v>13660</v>
      </c>
      <c r="C126" s="8">
        <v>80</v>
      </c>
      <c r="D126" s="7">
        <f t="shared" si="31"/>
        <v>10928</v>
      </c>
      <c r="E126" s="8">
        <v>0</v>
      </c>
      <c r="F126" s="7">
        <f t="shared" si="33"/>
        <v>0</v>
      </c>
      <c r="G126" s="8">
        <v>0</v>
      </c>
      <c r="H126" s="7">
        <f t="shared" si="34"/>
        <v>0</v>
      </c>
      <c r="I126" s="7">
        <f t="shared" si="29"/>
        <v>1366</v>
      </c>
      <c r="J126" s="7"/>
      <c r="K126" s="8">
        <f t="shared" si="32"/>
        <v>25954</v>
      </c>
      <c r="L126" s="7">
        <v>0</v>
      </c>
      <c r="M126" s="7">
        <f t="shared" si="30"/>
        <v>2459</v>
      </c>
      <c r="N126" s="7">
        <v>900</v>
      </c>
      <c r="O126" s="11">
        <v>0</v>
      </c>
      <c r="P126" s="7">
        <v>256</v>
      </c>
      <c r="Q126" s="7">
        <v>0</v>
      </c>
      <c r="R126" s="7">
        <v>0</v>
      </c>
      <c r="S126" s="7">
        <f t="shared" si="43"/>
        <v>3615</v>
      </c>
      <c r="T126" s="7">
        <f t="shared" si="42"/>
        <v>22339</v>
      </c>
      <c r="U126" s="7"/>
      <c r="V126" s="7"/>
      <c r="W126" s="9">
        <v>41491</v>
      </c>
    </row>
    <row r="127" spans="1:23" ht="22.5" customHeight="1" x14ac:dyDescent="0.25">
      <c r="A127" s="33">
        <v>41456</v>
      </c>
      <c r="B127" s="7">
        <v>15300</v>
      </c>
      <c r="C127" s="8">
        <v>80</v>
      </c>
      <c r="D127" s="7">
        <f t="shared" si="31"/>
        <v>12240</v>
      </c>
      <c r="E127" s="8">
        <v>0</v>
      </c>
      <c r="F127" s="7">
        <f t="shared" si="33"/>
        <v>0</v>
      </c>
      <c r="G127" s="8">
        <v>0</v>
      </c>
      <c r="H127" s="7">
        <f t="shared" si="34"/>
        <v>0</v>
      </c>
      <c r="I127" s="7">
        <f t="shared" si="29"/>
        <v>1530</v>
      </c>
      <c r="J127" s="7"/>
      <c r="K127" s="8">
        <f t="shared" si="32"/>
        <v>29070</v>
      </c>
      <c r="L127" s="7">
        <v>0</v>
      </c>
      <c r="M127" s="7">
        <f t="shared" si="30"/>
        <v>2754</v>
      </c>
      <c r="N127" s="7">
        <v>900</v>
      </c>
      <c r="O127" s="11">
        <v>0</v>
      </c>
      <c r="P127" s="7">
        <v>0</v>
      </c>
      <c r="Q127" s="7">
        <v>0</v>
      </c>
      <c r="R127" s="7">
        <v>0</v>
      </c>
      <c r="S127" s="7">
        <f t="shared" si="43"/>
        <v>3654</v>
      </c>
      <c r="T127" s="7">
        <f t="shared" si="42"/>
        <v>25416</v>
      </c>
      <c r="U127" s="7"/>
      <c r="V127" s="7"/>
      <c r="W127" s="9">
        <v>41579</v>
      </c>
    </row>
    <row r="128" spans="1:23" ht="22.5" customHeight="1" x14ac:dyDescent="0.25">
      <c r="A128" s="33">
        <v>41487</v>
      </c>
      <c r="B128" s="7">
        <f>B127</f>
        <v>15300</v>
      </c>
      <c r="C128" s="8">
        <v>80</v>
      </c>
      <c r="D128" s="7">
        <f t="shared" si="31"/>
        <v>12240</v>
      </c>
      <c r="E128" s="8">
        <v>0</v>
      </c>
      <c r="F128" s="7">
        <f t="shared" si="33"/>
        <v>0</v>
      </c>
      <c r="G128" s="8">
        <v>0</v>
      </c>
      <c r="H128" s="7">
        <f t="shared" si="34"/>
        <v>0</v>
      </c>
      <c r="I128" s="7">
        <f t="shared" si="29"/>
        <v>1530</v>
      </c>
      <c r="J128" s="7"/>
      <c r="K128" s="8">
        <f t="shared" si="32"/>
        <v>29070</v>
      </c>
      <c r="L128" s="7">
        <v>0</v>
      </c>
      <c r="M128" s="7">
        <f t="shared" si="30"/>
        <v>2754</v>
      </c>
      <c r="N128" s="7">
        <v>900</v>
      </c>
      <c r="O128" s="11">
        <v>0</v>
      </c>
      <c r="P128" s="7">
        <v>0</v>
      </c>
      <c r="Q128" s="7">
        <v>0</v>
      </c>
      <c r="R128" s="7">
        <v>0</v>
      </c>
      <c r="S128" s="7">
        <f t="shared" si="43"/>
        <v>3654</v>
      </c>
      <c r="T128" s="7">
        <f t="shared" si="42"/>
        <v>25416</v>
      </c>
      <c r="U128" s="7"/>
      <c r="V128" s="7"/>
      <c r="W128" s="9">
        <v>41579</v>
      </c>
    </row>
    <row r="129" spans="1:23" ht="22.5" customHeight="1" x14ac:dyDescent="0.25">
      <c r="A129" s="33" t="s">
        <v>42</v>
      </c>
      <c r="B129" s="7">
        <v>0</v>
      </c>
      <c r="C129" s="8">
        <v>10</v>
      </c>
      <c r="D129" s="7">
        <f>(D130-D128)*2</f>
        <v>3060</v>
      </c>
      <c r="E129" s="8">
        <v>0</v>
      </c>
      <c r="F129" s="7">
        <f t="shared" si="33"/>
        <v>0</v>
      </c>
      <c r="G129" s="8">
        <v>0</v>
      </c>
      <c r="H129" s="7">
        <f t="shared" si="34"/>
        <v>0</v>
      </c>
      <c r="I129" s="7">
        <f t="shared" ref="I129:I192" si="46">ROUND((B129)*10%,0)</f>
        <v>0</v>
      </c>
      <c r="J129" s="7"/>
      <c r="K129" s="8">
        <f t="shared" si="32"/>
        <v>3060</v>
      </c>
      <c r="L129" s="7">
        <v>0</v>
      </c>
      <c r="M129" s="7">
        <f t="shared" si="30"/>
        <v>306</v>
      </c>
      <c r="N129" s="7">
        <v>0</v>
      </c>
      <c r="O129" s="11">
        <v>0</v>
      </c>
      <c r="P129" s="7">
        <v>0</v>
      </c>
      <c r="Q129" s="7">
        <v>0</v>
      </c>
      <c r="R129" s="7">
        <v>0</v>
      </c>
      <c r="S129" s="7">
        <f t="shared" si="43"/>
        <v>306</v>
      </c>
      <c r="T129" s="7">
        <f t="shared" si="42"/>
        <v>2754</v>
      </c>
      <c r="U129" s="7"/>
      <c r="V129" s="7"/>
      <c r="W129" s="9">
        <v>41675</v>
      </c>
    </row>
    <row r="130" spans="1:23" ht="22.5" customHeight="1" x14ac:dyDescent="0.25">
      <c r="A130" s="33">
        <v>41518</v>
      </c>
      <c r="B130" s="7">
        <f>B128</f>
        <v>15300</v>
      </c>
      <c r="C130" s="8">
        <v>90</v>
      </c>
      <c r="D130" s="7">
        <f t="shared" si="31"/>
        <v>13770</v>
      </c>
      <c r="E130" s="8">
        <v>0</v>
      </c>
      <c r="F130" s="7">
        <f t="shared" si="33"/>
        <v>0</v>
      </c>
      <c r="G130" s="8">
        <v>0</v>
      </c>
      <c r="H130" s="7">
        <f t="shared" si="34"/>
        <v>0</v>
      </c>
      <c r="I130" s="7">
        <f t="shared" si="46"/>
        <v>1530</v>
      </c>
      <c r="J130" s="7"/>
      <c r="K130" s="8">
        <f t="shared" si="32"/>
        <v>30600</v>
      </c>
      <c r="L130" s="7">
        <v>0</v>
      </c>
      <c r="M130" s="7">
        <f t="shared" si="30"/>
        <v>2907</v>
      </c>
      <c r="N130" s="7">
        <v>900</v>
      </c>
      <c r="O130" s="11">
        <v>0</v>
      </c>
      <c r="P130" s="7">
        <v>0</v>
      </c>
      <c r="Q130" s="7">
        <v>0</v>
      </c>
      <c r="R130" s="7">
        <v>0</v>
      </c>
      <c r="S130" s="7">
        <f t="shared" si="43"/>
        <v>3807</v>
      </c>
      <c r="T130" s="7">
        <f t="shared" si="42"/>
        <v>26793</v>
      </c>
      <c r="U130" s="7"/>
      <c r="V130" s="7"/>
      <c r="W130" s="9">
        <v>41579</v>
      </c>
    </row>
    <row r="131" spans="1:23" ht="22.5" customHeight="1" x14ac:dyDescent="0.25">
      <c r="A131" s="33">
        <v>41548</v>
      </c>
      <c r="B131" s="7">
        <f>B130</f>
        <v>15300</v>
      </c>
      <c r="C131" s="8">
        <v>90</v>
      </c>
      <c r="D131" s="7">
        <f t="shared" si="31"/>
        <v>13770</v>
      </c>
      <c r="E131" s="8">
        <v>0</v>
      </c>
      <c r="F131" s="7">
        <f t="shared" si="33"/>
        <v>0</v>
      </c>
      <c r="G131" s="8">
        <v>0</v>
      </c>
      <c r="H131" s="7">
        <f t="shared" si="34"/>
        <v>0</v>
      </c>
      <c r="I131" s="7">
        <f t="shared" si="46"/>
        <v>1530</v>
      </c>
      <c r="J131" s="7">
        <v>250</v>
      </c>
      <c r="K131" s="8">
        <f t="shared" si="32"/>
        <v>30850</v>
      </c>
      <c r="L131" s="7">
        <v>0</v>
      </c>
      <c r="M131" s="7">
        <f t="shared" si="30"/>
        <v>2907</v>
      </c>
      <c r="N131" s="7">
        <v>900</v>
      </c>
      <c r="O131" s="11">
        <v>0</v>
      </c>
      <c r="P131" s="7">
        <v>0</v>
      </c>
      <c r="Q131" s="7">
        <v>0</v>
      </c>
      <c r="R131" s="7">
        <v>0</v>
      </c>
      <c r="S131" s="7">
        <f t="shared" si="43"/>
        <v>3807</v>
      </c>
      <c r="T131" s="7">
        <f t="shared" si="42"/>
        <v>27043</v>
      </c>
      <c r="U131" s="7"/>
      <c r="V131" s="7"/>
      <c r="W131" s="9">
        <v>41579</v>
      </c>
    </row>
    <row r="132" spans="1:23" ht="22.5" customHeight="1" x14ac:dyDescent="0.25">
      <c r="A132" s="33" t="s">
        <v>45</v>
      </c>
      <c r="B132" s="7">
        <v>0</v>
      </c>
      <c r="C132" s="8">
        <v>0</v>
      </c>
      <c r="D132" s="7">
        <f t="shared" ref="D132" si="47">ROUND((B132*C132%),0)</f>
        <v>0</v>
      </c>
      <c r="E132" s="8">
        <v>0</v>
      </c>
      <c r="F132" s="7">
        <f t="shared" ref="F132" si="48">B132*E132%</f>
        <v>0</v>
      </c>
      <c r="G132" s="8">
        <v>0</v>
      </c>
      <c r="H132" s="7">
        <f t="shared" ref="H132" si="49">(B132+D132)*G132%</f>
        <v>0</v>
      </c>
      <c r="I132" s="7">
        <f t="shared" si="46"/>
        <v>0</v>
      </c>
      <c r="J132" s="7">
        <v>3387</v>
      </c>
      <c r="K132" s="8">
        <f t="shared" ref="K132" si="50">ROUND((B132+D132+F132+H132+I132+J132),0)</f>
        <v>3387</v>
      </c>
      <c r="L132" s="7">
        <v>0</v>
      </c>
      <c r="M132" s="7">
        <f t="shared" si="30"/>
        <v>0</v>
      </c>
      <c r="N132" s="7">
        <v>0</v>
      </c>
      <c r="O132" s="11">
        <v>0</v>
      </c>
      <c r="P132" s="7">
        <v>0</v>
      </c>
      <c r="Q132" s="7">
        <v>0</v>
      </c>
      <c r="R132" s="7">
        <v>0</v>
      </c>
      <c r="S132" s="7">
        <f t="shared" ref="S132" si="51">SUM(L132:R132)</f>
        <v>0</v>
      </c>
      <c r="T132" s="7">
        <f t="shared" ref="T132" si="52">K132-S132</f>
        <v>3387</v>
      </c>
      <c r="U132" s="7"/>
      <c r="V132" s="7"/>
      <c r="W132" s="9">
        <v>41641</v>
      </c>
    </row>
    <row r="133" spans="1:23" ht="22.5" customHeight="1" x14ac:dyDescent="0.25">
      <c r="A133" s="33">
        <v>41579</v>
      </c>
      <c r="B133" s="7">
        <f>B131</f>
        <v>15300</v>
      </c>
      <c r="C133" s="8">
        <v>90</v>
      </c>
      <c r="D133" s="7">
        <f t="shared" si="31"/>
        <v>13770</v>
      </c>
      <c r="E133" s="8">
        <v>0</v>
      </c>
      <c r="F133" s="7">
        <f t="shared" si="33"/>
        <v>0</v>
      </c>
      <c r="G133" s="8">
        <v>0</v>
      </c>
      <c r="H133" s="7">
        <f t="shared" si="34"/>
        <v>0</v>
      </c>
      <c r="I133" s="7">
        <f t="shared" si="46"/>
        <v>1530</v>
      </c>
      <c r="J133" s="7">
        <v>250</v>
      </c>
      <c r="K133" s="8">
        <f t="shared" si="32"/>
        <v>30850</v>
      </c>
      <c r="L133" s="7">
        <v>0</v>
      </c>
      <c r="M133" s="7">
        <f t="shared" ref="M133:M192" si="53">ROUND((B133+D133+F133+H133)*10%,0)</f>
        <v>2907</v>
      </c>
      <c r="N133" s="7">
        <v>900</v>
      </c>
      <c r="O133" s="11">
        <v>0</v>
      </c>
      <c r="P133" s="7">
        <v>0</v>
      </c>
      <c r="Q133" s="7">
        <v>0</v>
      </c>
      <c r="R133" s="7">
        <v>0</v>
      </c>
      <c r="S133" s="7">
        <f t="shared" si="43"/>
        <v>3807</v>
      </c>
      <c r="T133" s="7">
        <f t="shared" si="42"/>
        <v>27043</v>
      </c>
      <c r="U133" s="7"/>
      <c r="V133" s="7"/>
      <c r="W133" s="9">
        <v>41613</v>
      </c>
    </row>
    <row r="134" spans="1:23" ht="22.5" customHeight="1" x14ac:dyDescent="0.25">
      <c r="A134" s="33">
        <v>41609</v>
      </c>
      <c r="B134" s="7">
        <f>B133</f>
        <v>15300</v>
      </c>
      <c r="C134" s="8">
        <v>90</v>
      </c>
      <c r="D134" s="7">
        <f t="shared" si="31"/>
        <v>13770</v>
      </c>
      <c r="E134" s="8">
        <v>0</v>
      </c>
      <c r="F134" s="7">
        <f t="shared" si="33"/>
        <v>0</v>
      </c>
      <c r="G134" s="8">
        <v>0</v>
      </c>
      <c r="H134" s="7">
        <f t="shared" si="34"/>
        <v>0</v>
      </c>
      <c r="I134" s="7">
        <f t="shared" si="46"/>
        <v>1530</v>
      </c>
      <c r="J134" s="7">
        <v>250</v>
      </c>
      <c r="K134" s="8">
        <f t="shared" si="32"/>
        <v>30850</v>
      </c>
      <c r="L134" s="7">
        <v>0</v>
      </c>
      <c r="M134" s="7">
        <f t="shared" si="53"/>
        <v>2907</v>
      </c>
      <c r="N134" s="7">
        <v>900</v>
      </c>
      <c r="O134" s="11">
        <v>0</v>
      </c>
      <c r="P134" s="7">
        <v>0</v>
      </c>
      <c r="Q134" s="7">
        <v>0</v>
      </c>
      <c r="R134" s="7">
        <v>0</v>
      </c>
      <c r="S134" s="7">
        <f t="shared" si="43"/>
        <v>3807</v>
      </c>
      <c r="T134" s="7">
        <f t="shared" si="42"/>
        <v>27043</v>
      </c>
      <c r="U134" s="7"/>
      <c r="V134" s="7"/>
      <c r="W134" s="9">
        <v>41661</v>
      </c>
    </row>
    <row r="135" spans="1:23" ht="22.5" customHeight="1" x14ac:dyDescent="0.25">
      <c r="A135" s="33">
        <v>41640</v>
      </c>
      <c r="B135" s="7">
        <f>B134</f>
        <v>15300</v>
      </c>
      <c r="C135" s="8">
        <v>90</v>
      </c>
      <c r="D135" s="7">
        <f t="shared" si="31"/>
        <v>13770</v>
      </c>
      <c r="E135" s="8">
        <v>0</v>
      </c>
      <c r="F135" s="7">
        <f t="shared" si="33"/>
        <v>0</v>
      </c>
      <c r="G135" s="8">
        <v>0</v>
      </c>
      <c r="H135" s="7">
        <f t="shared" si="34"/>
        <v>0</v>
      </c>
      <c r="I135" s="7">
        <f t="shared" si="46"/>
        <v>1530</v>
      </c>
      <c r="J135" s="7">
        <v>250</v>
      </c>
      <c r="K135" s="8">
        <f t="shared" si="32"/>
        <v>30850</v>
      </c>
      <c r="L135" s="7">
        <v>0</v>
      </c>
      <c r="M135" s="7">
        <f t="shared" si="53"/>
        <v>2907</v>
      </c>
      <c r="N135" s="7">
        <v>900</v>
      </c>
      <c r="O135" s="11">
        <v>0</v>
      </c>
      <c r="P135" s="7">
        <v>0</v>
      </c>
      <c r="Q135" s="7">
        <v>0</v>
      </c>
      <c r="R135" s="7">
        <v>0</v>
      </c>
      <c r="S135" s="7">
        <f t="shared" si="43"/>
        <v>3807</v>
      </c>
      <c r="T135" s="7">
        <f t="shared" si="42"/>
        <v>27043</v>
      </c>
      <c r="U135" s="7"/>
      <c r="V135" s="7"/>
      <c r="W135" s="9">
        <v>41675</v>
      </c>
    </row>
    <row r="136" spans="1:23" ht="22.5" customHeight="1" x14ac:dyDescent="0.25">
      <c r="A136" s="33">
        <v>41671</v>
      </c>
      <c r="B136" s="7">
        <f>B135</f>
        <v>15300</v>
      </c>
      <c r="C136" s="8">
        <v>90</v>
      </c>
      <c r="D136" s="7">
        <f t="shared" si="31"/>
        <v>13770</v>
      </c>
      <c r="E136" s="8">
        <v>0</v>
      </c>
      <c r="F136" s="7">
        <f t="shared" si="33"/>
        <v>0</v>
      </c>
      <c r="G136" s="8">
        <v>0</v>
      </c>
      <c r="H136" s="7">
        <f t="shared" si="34"/>
        <v>0</v>
      </c>
      <c r="I136" s="7">
        <f t="shared" si="46"/>
        <v>1530</v>
      </c>
      <c r="J136" s="7">
        <v>250</v>
      </c>
      <c r="K136" s="8">
        <f t="shared" si="32"/>
        <v>30850</v>
      </c>
      <c r="L136" s="7">
        <v>0</v>
      </c>
      <c r="M136" s="7">
        <f t="shared" si="53"/>
        <v>2907</v>
      </c>
      <c r="N136" s="7">
        <v>900</v>
      </c>
      <c r="O136" s="11">
        <v>0</v>
      </c>
      <c r="P136" s="7">
        <v>0</v>
      </c>
      <c r="Q136" s="7">
        <v>0</v>
      </c>
      <c r="R136" s="7">
        <v>0</v>
      </c>
      <c r="S136" s="7">
        <f t="shared" si="43"/>
        <v>3807</v>
      </c>
      <c r="T136" s="7">
        <f t="shared" si="42"/>
        <v>27043</v>
      </c>
      <c r="U136" s="7"/>
      <c r="V136" s="7"/>
      <c r="W136" s="9"/>
    </row>
    <row r="137" spans="1:23" ht="22.5" customHeight="1" x14ac:dyDescent="0.25">
      <c r="A137" s="33" t="s">
        <v>12</v>
      </c>
      <c r="B137" s="7">
        <v>0</v>
      </c>
      <c r="C137" s="8">
        <v>10</v>
      </c>
      <c r="D137" s="7">
        <f>(D138-D136)*2</f>
        <v>3060</v>
      </c>
      <c r="E137" s="8">
        <v>0</v>
      </c>
      <c r="F137" s="7">
        <f t="shared" si="33"/>
        <v>0</v>
      </c>
      <c r="G137" s="8">
        <v>0</v>
      </c>
      <c r="H137" s="7">
        <f t="shared" si="34"/>
        <v>0</v>
      </c>
      <c r="I137" s="7">
        <f t="shared" si="46"/>
        <v>0</v>
      </c>
      <c r="J137" s="7"/>
      <c r="K137" s="8">
        <f t="shared" si="32"/>
        <v>3060</v>
      </c>
      <c r="L137" s="7">
        <v>0</v>
      </c>
      <c r="M137" s="7">
        <f t="shared" si="53"/>
        <v>306</v>
      </c>
      <c r="N137" s="7">
        <v>0</v>
      </c>
      <c r="O137" s="11">
        <v>0</v>
      </c>
      <c r="P137" s="7">
        <v>0</v>
      </c>
      <c r="Q137" s="7">
        <v>0</v>
      </c>
      <c r="R137" s="7">
        <v>0</v>
      </c>
      <c r="S137" s="7">
        <f t="shared" si="43"/>
        <v>306</v>
      </c>
      <c r="T137" s="7">
        <f t="shared" si="42"/>
        <v>2754</v>
      </c>
      <c r="U137" s="7"/>
      <c r="V137" s="7"/>
      <c r="W137" s="9">
        <v>41682</v>
      </c>
    </row>
    <row r="138" spans="1:23" ht="22.5" customHeight="1" x14ac:dyDescent="0.25">
      <c r="A138" s="33">
        <v>41699</v>
      </c>
      <c r="B138" s="7">
        <f>B136</f>
        <v>15300</v>
      </c>
      <c r="C138" s="8">
        <v>100</v>
      </c>
      <c r="D138" s="7">
        <f t="shared" si="31"/>
        <v>15300</v>
      </c>
      <c r="E138" s="8">
        <v>0</v>
      </c>
      <c r="F138" s="7">
        <f t="shared" si="33"/>
        <v>0</v>
      </c>
      <c r="G138" s="8">
        <v>0</v>
      </c>
      <c r="H138" s="7">
        <f t="shared" si="34"/>
        <v>0</v>
      </c>
      <c r="I138" s="7">
        <f t="shared" si="46"/>
        <v>1530</v>
      </c>
      <c r="J138" s="7"/>
      <c r="K138" s="8">
        <f t="shared" si="32"/>
        <v>32130</v>
      </c>
      <c r="L138" s="7">
        <v>0</v>
      </c>
      <c r="M138" s="7">
        <f t="shared" si="53"/>
        <v>3060</v>
      </c>
      <c r="N138" s="7">
        <v>900</v>
      </c>
      <c r="O138" s="11">
        <v>0</v>
      </c>
      <c r="P138" s="7">
        <v>0</v>
      </c>
      <c r="Q138" s="7">
        <v>0</v>
      </c>
      <c r="R138" s="7">
        <v>0</v>
      </c>
      <c r="S138" s="7">
        <f t="shared" si="43"/>
        <v>3960</v>
      </c>
      <c r="T138" s="7">
        <f t="shared" si="42"/>
        <v>28170</v>
      </c>
      <c r="U138" s="7"/>
      <c r="V138" s="7"/>
      <c r="W138" s="9">
        <v>41682</v>
      </c>
    </row>
    <row r="139" spans="1:23" ht="22.5" customHeight="1" x14ac:dyDescent="0.25">
      <c r="A139" s="33">
        <v>41730</v>
      </c>
      <c r="B139" s="7">
        <f>B138</f>
        <v>15300</v>
      </c>
      <c r="C139" s="8">
        <v>100</v>
      </c>
      <c r="D139" s="7">
        <f t="shared" ref="D139:D192" si="54">ROUND((B139*C139%),0)</f>
        <v>15300</v>
      </c>
      <c r="E139" s="8">
        <v>0</v>
      </c>
      <c r="F139" s="7">
        <f t="shared" si="33"/>
        <v>0</v>
      </c>
      <c r="G139" s="8">
        <v>0</v>
      </c>
      <c r="H139" s="7">
        <f t="shared" si="34"/>
        <v>0</v>
      </c>
      <c r="I139" s="7">
        <f t="shared" si="46"/>
        <v>1530</v>
      </c>
      <c r="J139" s="7"/>
      <c r="K139" s="8">
        <f t="shared" ref="K139:K192" si="55">ROUND((B139+D139+F139+H139+I139+J139),0)</f>
        <v>32130</v>
      </c>
      <c r="L139" s="7">
        <v>0</v>
      </c>
      <c r="M139" s="7">
        <f t="shared" si="53"/>
        <v>3060</v>
      </c>
      <c r="N139" s="7">
        <v>900</v>
      </c>
      <c r="O139" s="11">
        <v>0</v>
      </c>
      <c r="P139" s="7">
        <v>0</v>
      </c>
      <c r="Q139" s="7">
        <v>0</v>
      </c>
      <c r="R139" s="24">
        <v>247.19</v>
      </c>
      <c r="S139" s="24">
        <f t="shared" si="43"/>
        <v>4207.1899999999996</v>
      </c>
      <c r="T139" s="24">
        <f t="shared" si="42"/>
        <v>27922.81</v>
      </c>
      <c r="U139" s="24"/>
      <c r="V139" s="7"/>
      <c r="W139" s="9"/>
    </row>
    <row r="140" spans="1:23" ht="22.5" customHeight="1" x14ac:dyDescent="0.25">
      <c r="A140" s="33">
        <v>41760</v>
      </c>
      <c r="B140" s="7">
        <f>B139</f>
        <v>15300</v>
      </c>
      <c r="C140" s="8">
        <v>100</v>
      </c>
      <c r="D140" s="7">
        <f t="shared" si="54"/>
        <v>15300</v>
      </c>
      <c r="E140" s="8">
        <v>0</v>
      </c>
      <c r="F140" s="7">
        <f t="shared" si="33"/>
        <v>0</v>
      </c>
      <c r="G140" s="8">
        <v>0</v>
      </c>
      <c r="H140" s="7">
        <f t="shared" si="34"/>
        <v>0</v>
      </c>
      <c r="I140" s="7">
        <f t="shared" si="46"/>
        <v>1530</v>
      </c>
      <c r="J140" s="7"/>
      <c r="K140" s="8">
        <f t="shared" si="55"/>
        <v>32130</v>
      </c>
      <c r="L140" s="7">
        <v>0</v>
      </c>
      <c r="M140" s="7">
        <f t="shared" si="53"/>
        <v>3060</v>
      </c>
      <c r="N140" s="7">
        <v>900</v>
      </c>
      <c r="O140" s="11">
        <v>0</v>
      </c>
      <c r="P140" s="7">
        <v>0</v>
      </c>
      <c r="Q140" s="7">
        <v>0</v>
      </c>
      <c r="R140" s="7">
        <v>0</v>
      </c>
      <c r="S140" s="7">
        <f t="shared" si="43"/>
        <v>3960</v>
      </c>
      <c r="T140" s="7">
        <f t="shared" si="42"/>
        <v>28170</v>
      </c>
      <c r="U140" s="7"/>
      <c r="V140" s="7"/>
      <c r="W140" s="9"/>
    </row>
    <row r="141" spans="1:23" ht="22.5" customHeight="1" x14ac:dyDescent="0.25">
      <c r="A141" s="33">
        <v>41791</v>
      </c>
      <c r="B141" s="7">
        <f>B140</f>
        <v>15300</v>
      </c>
      <c r="C141" s="8">
        <v>100</v>
      </c>
      <c r="D141" s="7">
        <f t="shared" si="54"/>
        <v>15300</v>
      </c>
      <c r="E141" s="8">
        <v>0</v>
      </c>
      <c r="F141" s="7">
        <f t="shared" si="33"/>
        <v>0</v>
      </c>
      <c r="G141" s="8">
        <v>0</v>
      </c>
      <c r="H141" s="7">
        <f t="shared" si="34"/>
        <v>0</v>
      </c>
      <c r="I141" s="7">
        <f t="shared" si="46"/>
        <v>1530</v>
      </c>
      <c r="J141" s="7"/>
      <c r="K141" s="8">
        <f t="shared" si="55"/>
        <v>32130</v>
      </c>
      <c r="L141" s="7">
        <v>0</v>
      </c>
      <c r="M141" s="7">
        <f t="shared" si="53"/>
        <v>3060</v>
      </c>
      <c r="N141" s="7">
        <v>900</v>
      </c>
      <c r="O141" s="11">
        <v>0</v>
      </c>
      <c r="P141" s="7">
        <v>0</v>
      </c>
      <c r="Q141" s="7">
        <v>0</v>
      </c>
      <c r="R141" s="7">
        <v>0</v>
      </c>
      <c r="S141" s="7">
        <f t="shared" si="43"/>
        <v>3960</v>
      </c>
      <c r="T141" s="7">
        <f t="shared" si="42"/>
        <v>28170</v>
      </c>
      <c r="U141" s="7"/>
      <c r="V141" s="7"/>
      <c r="W141" s="9"/>
    </row>
    <row r="142" spans="1:23" ht="22.5" customHeight="1" x14ac:dyDescent="0.25">
      <c r="A142" s="33">
        <v>41821</v>
      </c>
      <c r="B142" s="7">
        <v>15760</v>
      </c>
      <c r="C142" s="8">
        <v>100</v>
      </c>
      <c r="D142" s="7">
        <f t="shared" si="54"/>
        <v>15760</v>
      </c>
      <c r="E142" s="8">
        <v>0</v>
      </c>
      <c r="F142" s="7">
        <f t="shared" si="33"/>
        <v>0</v>
      </c>
      <c r="G142" s="8">
        <v>0</v>
      </c>
      <c r="H142" s="7">
        <f t="shared" si="34"/>
        <v>0</v>
      </c>
      <c r="I142" s="7">
        <f t="shared" si="46"/>
        <v>1576</v>
      </c>
      <c r="J142" s="7"/>
      <c r="K142" s="8">
        <f t="shared" si="55"/>
        <v>33096</v>
      </c>
      <c r="L142" s="7">
        <v>0</v>
      </c>
      <c r="M142" s="7">
        <f t="shared" si="53"/>
        <v>3152</v>
      </c>
      <c r="N142" s="7">
        <v>900</v>
      </c>
      <c r="O142" s="11">
        <v>0</v>
      </c>
      <c r="P142" s="7">
        <v>0</v>
      </c>
      <c r="Q142" s="7">
        <v>0</v>
      </c>
      <c r="R142" s="7">
        <v>0</v>
      </c>
      <c r="S142" s="7">
        <f t="shared" si="43"/>
        <v>4052</v>
      </c>
      <c r="T142" s="7">
        <f t="shared" si="42"/>
        <v>29044</v>
      </c>
      <c r="U142" s="7"/>
      <c r="V142" s="7"/>
      <c r="W142" s="9"/>
    </row>
    <row r="143" spans="1:23" ht="22.5" customHeight="1" x14ac:dyDescent="0.25">
      <c r="A143" s="33">
        <v>41852</v>
      </c>
      <c r="B143" s="7">
        <f>B142</f>
        <v>15760</v>
      </c>
      <c r="C143" s="8">
        <v>100</v>
      </c>
      <c r="D143" s="7">
        <f t="shared" si="54"/>
        <v>15760</v>
      </c>
      <c r="E143" s="8">
        <v>0</v>
      </c>
      <c r="F143" s="7">
        <f t="shared" si="33"/>
        <v>0</v>
      </c>
      <c r="G143" s="8">
        <v>0</v>
      </c>
      <c r="H143" s="7">
        <f t="shared" si="34"/>
        <v>0</v>
      </c>
      <c r="I143" s="7">
        <f t="shared" si="46"/>
        <v>1576</v>
      </c>
      <c r="J143" s="7"/>
      <c r="K143" s="8">
        <f t="shared" si="55"/>
        <v>33096</v>
      </c>
      <c r="L143" s="7">
        <v>0</v>
      </c>
      <c r="M143" s="7">
        <f t="shared" si="53"/>
        <v>3152</v>
      </c>
      <c r="N143" s="7">
        <v>900</v>
      </c>
      <c r="O143" s="11">
        <v>0</v>
      </c>
      <c r="P143" s="7">
        <v>0</v>
      </c>
      <c r="Q143" s="7">
        <v>0</v>
      </c>
      <c r="R143" s="7">
        <v>0</v>
      </c>
      <c r="S143" s="7">
        <f t="shared" si="43"/>
        <v>4052</v>
      </c>
      <c r="T143" s="7">
        <f t="shared" si="42"/>
        <v>29044</v>
      </c>
      <c r="U143" s="7"/>
      <c r="V143" s="7"/>
      <c r="W143" s="9"/>
    </row>
    <row r="144" spans="1:23" ht="22.5" customHeight="1" x14ac:dyDescent="0.25">
      <c r="A144" s="33" t="s">
        <v>11</v>
      </c>
      <c r="B144" s="7">
        <v>0</v>
      </c>
      <c r="C144" s="8">
        <v>7</v>
      </c>
      <c r="D144" s="7">
        <f>(D145-D143)*2</f>
        <v>2206</v>
      </c>
      <c r="E144" s="8">
        <v>0</v>
      </c>
      <c r="F144" s="7">
        <f t="shared" si="33"/>
        <v>0</v>
      </c>
      <c r="G144" s="8">
        <v>0</v>
      </c>
      <c r="H144" s="7">
        <f t="shared" si="34"/>
        <v>0</v>
      </c>
      <c r="I144" s="7">
        <f t="shared" si="46"/>
        <v>0</v>
      </c>
      <c r="J144" s="7"/>
      <c r="K144" s="8">
        <f t="shared" si="55"/>
        <v>2206</v>
      </c>
      <c r="L144" s="7">
        <v>0</v>
      </c>
      <c r="M144" s="7">
        <f t="shared" si="53"/>
        <v>221</v>
      </c>
      <c r="N144" s="7">
        <v>0</v>
      </c>
      <c r="O144" s="11">
        <v>0</v>
      </c>
      <c r="P144" s="7">
        <v>0</v>
      </c>
      <c r="Q144" s="7">
        <v>0</v>
      </c>
      <c r="R144" s="7">
        <v>0</v>
      </c>
      <c r="S144" s="7">
        <f t="shared" si="43"/>
        <v>221</v>
      </c>
      <c r="T144" s="7">
        <f t="shared" si="42"/>
        <v>1985</v>
      </c>
      <c r="U144" s="7"/>
      <c r="V144" s="7"/>
      <c r="W144" s="9"/>
    </row>
    <row r="145" spans="1:23" ht="22.5" customHeight="1" x14ac:dyDescent="0.25">
      <c r="A145" s="33">
        <v>41883</v>
      </c>
      <c r="B145" s="7">
        <f>B143</f>
        <v>15760</v>
      </c>
      <c r="C145" s="8">
        <v>107</v>
      </c>
      <c r="D145" s="7">
        <f t="shared" si="54"/>
        <v>16863</v>
      </c>
      <c r="E145" s="8">
        <v>0</v>
      </c>
      <c r="F145" s="7">
        <f t="shared" si="33"/>
        <v>0</v>
      </c>
      <c r="G145" s="8">
        <v>0</v>
      </c>
      <c r="H145" s="7">
        <f t="shared" si="34"/>
        <v>0</v>
      </c>
      <c r="I145" s="7">
        <f t="shared" si="46"/>
        <v>1576</v>
      </c>
      <c r="J145" s="7"/>
      <c r="K145" s="8">
        <f t="shared" si="55"/>
        <v>34199</v>
      </c>
      <c r="L145" s="7">
        <v>0</v>
      </c>
      <c r="M145" s="7">
        <f t="shared" si="53"/>
        <v>3262</v>
      </c>
      <c r="N145" s="7">
        <v>900</v>
      </c>
      <c r="O145" s="11">
        <v>0</v>
      </c>
      <c r="P145" s="7">
        <v>0</v>
      </c>
      <c r="Q145" s="7">
        <v>0</v>
      </c>
      <c r="R145" s="7">
        <v>0</v>
      </c>
      <c r="S145" s="7">
        <f t="shared" si="43"/>
        <v>4162</v>
      </c>
      <c r="T145" s="7">
        <f t="shared" si="42"/>
        <v>30037</v>
      </c>
      <c r="U145" s="7"/>
      <c r="V145" s="7"/>
      <c r="W145" s="9"/>
    </row>
    <row r="146" spans="1:23" ht="22.5" customHeight="1" x14ac:dyDescent="0.25">
      <c r="A146" s="33">
        <v>41913</v>
      </c>
      <c r="B146" s="7">
        <f>B145</f>
        <v>15760</v>
      </c>
      <c r="C146" s="8">
        <v>107</v>
      </c>
      <c r="D146" s="7">
        <f t="shared" si="54"/>
        <v>16863</v>
      </c>
      <c r="E146" s="8">
        <v>0</v>
      </c>
      <c r="F146" s="7">
        <f t="shared" si="33"/>
        <v>0</v>
      </c>
      <c r="G146" s="8">
        <v>0</v>
      </c>
      <c r="H146" s="7">
        <f t="shared" si="34"/>
        <v>0</v>
      </c>
      <c r="I146" s="7">
        <f t="shared" si="46"/>
        <v>1576</v>
      </c>
      <c r="J146" s="7"/>
      <c r="K146" s="8">
        <f t="shared" si="55"/>
        <v>34199</v>
      </c>
      <c r="L146" s="7">
        <v>0</v>
      </c>
      <c r="M146" s="7">
        <f t="shared" si="53"/>
        <v>3262</v>
      </c>
      <c r="N146" s="7">
        <v>900</v>
      </c>
      <c r="O146" s="11">
        <v>0</v>
      </c>
      <c r="P146" s="7">
        <v>0</v>
      </c>
      <c r="Q146" s="7">
        <v>0</v>
      </c>
      <c r="R146" s="7">
        <v>0</v>
      </c>
      <c r="S146" s="7">
        <f t="shared" si="43"/>
        <v>4162</v>
      </c>
      <c r="T146" s="7">
        <f t="shared" si="42"/>
        <v>30037</v>
      </c>
      <c r="U146" s="7"/>
      <c r="V146" s="7"/>
      <c r="W146" s="9"/>
    </row>
    <row r="147" spans="1:23" ht="22.5" customHeight="1" x14ac:dyDescent="0.25">
      <c r="A147" s="33">
        <v>41944</v>
      </c>
      <c r="B147" s="7">
        <f>B146</f>
        <v>15760</v>
      </c>
      <c r="C147" s="8">
        <v>107</v>
      </c>
      <c r="D147" s="7">
        <f t="shared" si="54"/>
        <v>16863</v>
      </c>
      <c r="E147" s="8">
        <v>0</v>
      </c>
      <c r="F147" s="7">
        <f t="shared" si="33"/>
        <v>0</v>
      </c>
      <c r="G147" s="8">
        <v>0</v>
      </c>
      <c r="H147" s="7">
        <f t="shared" si="34"/>
        <v>0</v>
      </c>
      <c r="I147" s="7">
        <f t="shared" si="46"/>
        <v>1576</v>
      </c>
      <c r="J147" s="7"/>
      <c r="K147" s="8">
        <f t="shared" si="55"/>
        <v>34199</v>
      </c>
      <c r="L147" s="7">
        <v>0</v>
      </c>
      <c r="M147" s="7">
        <f t="shared" si="53"/>
        <v>3262</v>
      </c>
      <c r="N147" s="7">
        <v>900</v>
      </c>
      <c r="O147" s="11">
        <v>0</v>
      </c>
      <c r="P147" s="7">
        <v>0</v>
      </c>
      <c r="Q147" s="7">
        <v>0</v>
      </c>
      <c r="R147" s="7">
        <v>0</v>
      </c>
      <c r="S147" s="7">
        <f t="shared" si="43"/>
        <v>4162</v>
      </c>
      <c r="T147" s="7">
        <f t="shared" si="42"/>
        <v>30037</v>
      </c>
      <c r="U147" s="7"/>
      <c r="V147" s="7"/>
      <c r="W147" s="9"/>
    </row>
    <row r="148" spans="1:23" ht="22.5" customHeight="1" x14ac:dyDescent="0.25">
      <c r="A148" s="33">
        <v>41974</v>
      </c>
      <c r="B148" s="7">
        <f>B147</f>
        <v>15760</v>
      </c>
      <c r="C148" s="8">
        <v>107</v>
      </c>
      <c r="D148" s="7">
        <f t="shared" si="54"/>
        <v>16863</v>
      </c>
      <c r="E148" s="8">
        <v>0</v>
      </c>
      <c r="F148" s="7">
        <f t="shared" si="33"/>
        <v>0</v>
      </c>
      <c r="G148" s="8">
        <v>0</v>
      </c>
      <c r="H148" s="7">
        <f t="shared" si="34"/>
        <v>0</v>
      </c>
      <c r="I148" s="7">
        <f t="shared" si="46"/>
        <v>1576</v>
      </c>
      <c r="J148" s="7"/>
      <c r="K148" s="8">
        <f t="shared" si="55"/>
        <v>34199</v>
      </c>
      <c r="L148" s="7">
        <v>0</v>
      </c>
      <c r="M148" s="7">
        <f t="shared" si="53"/>
        <v>3262</v>
      </c>
      <c r="N148" s="7">
        <v>900</v>
      </c>
      <c r="O148" s="11">
        <v>0</v>
      </c>
      <c r="P148" s="7">
        <v>0</v>
      </c>
      <c r="Q148" s="7">
        <v>0</v>
      </c>
      <c r="R148" s="7">
        <v>0</v>
      </c>
      <c r="S148" s="7">
        <f t="shared" si="43"/>
        <v>4162</v>
      </c>
      <c r="T148" s="7">
        <f t="shared" si="42"/>
        <v>30037</v>
      </c>
      <c r="U148" s="7"/>
      <c r="V148" s="7"/>
      <c r="W148" s="9"/>
    </row>
    <row r="149" spans="1:23" ht="22.5" customHeight="1" x14ac:dyDescent="0.25">
      <c r="A149" s="33">
        <v>42005</v>
      </c>
      <c r="B149" s="7">
        <f>B148</f>
        <v>15760</v>
      </c>
      <c r="C149" s="8">
        <v>107</v>
      </c>
      <c r="D149" s="7">
        <f t="shared" si="54"/>
        <v>16863</v>
      </c>
      <c r="E149" s="8">
        <v>0</v>
      </c>
      <c r="F149" s="7">
        <f t="shared" si="33"/>
        <v>0</v>
      </c>
      <c r="G149" s="8">
        <v>0</v>
      </c>
      <c r="H149" s="7">
        <f t="shared" si="34"/>
        <v>0</v>
      </c>
      <c r="I149" s="7">
        <f t="shared" si="46"/>
        <v>1576</v>
      </c>
      <c r="J149" s="7"/>
      <c r="K149" s="8">
        <f t="shared" si="55"/>
        <v>34199</v>
      </c>
      <c r="L149" s="7">
        <v>0</v>
      </c>
      <c r="M149" s="7">
        <f t="shared" si="53"/>
        <v>3262</v>
      </c>
      <c r="N149" s="7">
        <v>900</v>
      </c>
      <c r="O149" s="11">
        <v>0</v>
      </c>
      <c r="P149" s="7">
        <v>0</v>
      </c>
      <c r="Q149" s="7">
        <v>0</v>
      </c>
      <c r="R149" s="7">
        <v>0</v>
      </c>
      <c r="S149" s="7">
        <f t="shared" si="43"/>
        <v>4162</v>
      </c>
      <c r="T149" s="7">
        <f t="shared" si="42"/>
        <v>30037</v>
      </c>
      <c r="U149" s="7"/>
      <c r="V149" s="7"/>
      <c r="W149" s="9"/>
    </row>
    <row r="150" spans="1:23" ht="22.5" customHeight="1" x14ac:dyDescent="0.25">
      <c r="A150" s="33">
        <v>42036</v>
      </c>
      <c r="B150" s="7">
        <f>B149</f>
        <v>15760</v>
      </c>
      <c r="C150" s="8">
        <v>107</v>
      </c>
      <c r="D150" s="7">
        <f t="shared" si="54"/>
        <v>16863</v>
      </c>
      <c r="E150" s="8">
        <v>0</v>
      </c>
      <c r="F150" s="7">
        <f t="shared" ref="F150:F192" si="56">B150*E150%</f>
        <v>0</v>
      </c>
      <c r="G150" s="8">
        <v>0</v>
      </c>
      <c r="H150" s="7">
        <f t="shared" ref="H150:H192" si="57">(B150+D150)*G150%</f>
        <v>0</v>
      </c>
      <c r="I150" s="7">
        <f t="shared" si="46"/>
        <v>1576</v>
      </c>
      <c r="J150" s="7"/>
      <c r="K150" s="8">
        <f t="shared" si="55"/>
        <v>34199</v>
      </c>
      <c r="L150" s="7">
        <v>0</v>
      </c>
      <c r="M150" s="7">
        <f t="shared" si="53"/>
        <v>3262</v>
      </c>
      <c r="N150" s="7">
        <v>900</v>
      </c>
      <c r="O150" s="11">
        <v>0</v>
      </c>
      <c r="P150" s="7">
        <v>0</v>
      </c>
      <c r="Q150" s="7">
        <v>0</v>
      </c>
      <c r="R150" s="7">
        <v>0</v>
      </c>
      <c r="S150" s="7">
        <f t="shared" si="43"/>
        <v>4162</v>
      </c>
      <c r="T150" s="7">
        <f t="shared" si="42"/>
        <v>30037</v>
      </c>
      <c r="U150" s="7"/>
      <c r="V150" s="7"/>
      <c r="W150" s="9">
        <v>42080</v>
      </c>
    </row>
    <row r="151" spans="1:23" ht="22.5" customHeight="1" x14ac:dyDescent="0.25">
      <c r="A151" s="33">
        <v>42064</v>
      </c>
      <c r="B151" s="7">
        <f>B150</f>
        <v>15760</v>
      </c>
      <c r="C151" s="8">
        <v>107</v>
      </c>
      <c r="D151" s="7">
        <f t="shared" si="54"/>
        <v>16863</v>
      </c>
      <c r="E151" s="8">
        <v>0</v>
      </c>
      <c r="F151" s="7">
        <f t="shared" si="56"/>
        <v>0</v>
      </c>
      <c r="G151" s="8">
        <v>0</v>
      </c>
      <c r="H151" s="7">
        <f t="shared" si="57"/>
        <v>0</v>
      </c>
      <c r="I151" s="7">
        <f t="shared" si="46"/>
        <v>1576</v>
      </c>
      <c r="J151" s="7"/>
      <c r="K151" s="8">
        <f t="shared" si="55"/>
        <v>34199</v>
      </c>
      <c r="L151" s="7">
        <v>0</v>
      </c>
      <c r="M151" s="7">
        <f t="shared" si="53"/>
        <v>3262</v>
      </c>
      <c r="N151" s="7">
        <v>1100</v>
      </c>
      <c r="O151" s="11">
        <v>0</v>
      </c>
      <c r="P151" s="7">
        <v>0</v>
      </c>
      <c r="Q151" s="7">
        <v>0</v>
      </c>
      <c r="R151" s="7">
        <v>0</v>
      </c>
      <c r="S151" s="7">
        <f t="shared" si="43"/>
        <v>4362</v>
      </c>
      <c r="T151" s="7">
        <f t="shared" si="42"/>
        <v>29837</v>
      </c>
      <c r="U151" s="7"/>
      <c r="V151" s="7"/>
      <c r="W151" s="9">
        <v>42125</v>
      </c>
    </row>
    <row r="152" spans="1:23" ht="22.5" customHeight="1" x14ac:dyDescent="0.25">
      <c r="A152" s="33" t="s">
        <v>10</v>
      </c>
      <c r="B152" s="7">
        <v>0</v>
      </c>
      <c r="C152" s="8">
        <v>6</v>
      </c>
      <c r="D152" s="18">
        <f>(B149+B150+B151)*C152%</f>
        <v>2836.7999999999997</v>
      </c>
      <c r="E152" s="8">
        <v>0</v>
      </c>
      <c r="F152" s="7">
        <f t="shared" si="56"/>
        <v>0</v>
      </c>
      <c r="G152" s="8">
        <v>0</v>
      </c>
      <c r="H152" s="7">
        <f t="shared" si="57"/>
        <v>0</v>
      </c>
      <c r="I152" s="7">
        <f t="shared" si="46"/>
        <v>0</v>
      </c>
      <c r="J152" s="7"/>
      <c r="K152" s="8">
        <f t="shared" si="55"/>
        <v>2837</v>
      </c>
      <c r="L152" s="7">
        <v>0</v>
      </c>
      <c r="M152" s="7">
        <f t="shared" si="53"/>
        <v>284</v>
      </c>
      <c r="N152" s="7">
        <v>0</v>
      </c>
      <c r="O152" s="11">
        <v>0</v>
      </c>
      <c r="P152" s="7">
        <v>0</v>
      </c>
      <c r="Q152" s="7">
        <v>0</v>
      </c>
      <c r="R152" s="7">
        <v>0</v>
      </c>
      <c r="S152" s="7">
        <f t="shared" si="43"/>
        <v>284</v>
      </c>
      <c r="T152" s="7">
        <f t="shared" si="42"/>
        <v>2553</v>
      </c>
      <c r="U152" s="7"/>
      <c r="V152" s="7"/>
      <c r="W152" s="9">
        <v>42177</v>
      </c>
    </row>
    <row r="153" spans="1:23" ht="22.5" customHeight="1" x14ac:dyDescent="0.25">
      <c r="A153" s="35" t="s">
        <v>6</v>
      </c>
      <c r="B153" s="18">
        <v>12691</v>
      </c>
      <c r="C153" s="19"/>
      <c r="D153" s="18">
        <v>13581</v>
      </c>
      <c r="E153" s="19">
        <v>0</v>
      </c>
      <c r="F153" s="18">
        <f t="shared" si="56"/>
        <v>0</v>
      </c>
      <c r="G153" s="19">
        <v>0</v>
      </c>
      <c r="H153" s="18">
        <f t="shared" si="57"/>
        <v>0</v>
      </c>
      <c r="I153" s="18">
        <f t="shared" si="46"/>
        <v>1269</v>
      </c>
      <c r="J153" s="18"/>
      <c r="K153" s="19">
        <f t="shared" si="55"/>
        <v>27541</v>
      </c>
      <c r="L153" s="18">
        <v>0</v>
      </c>
      <c r="M153" s="7">
        <f t="shared" si="53"/>
        <v>2627</v>
      </c>
      <c r="N153" s="18">
        <v>0</v>
      </c>
      <c r="O153" s="20">
        <v>0</v>
      </c>
      <c r="P153" s="18">
        <v>0</v>
      </c>
      <c r="Q153" s="18">
        <v>0</v>
      </c>
      <c r="R153" s="18">
        <v>0</v>
      </c>
      <c r="S153" s="18">
        <f t="shared" si="43"/>
        <v>2627</v>
      </c>
      <c r="T153" s="18">
        <f t="shared" si="42"/>
        <v>24914</v>
      </c>
      <c r="U153" s="18"/>
      <c r="V153" s="18"/>
      <c r="W153" s="22">
        <v>42237</v>
      </c>
    </row>
    <row r="154" spans="1:23" ht="22.5" customHeight="1" x14ac:dyDescent="0.25">
      <c r="A154" s="33">
        <v>42095</v>
      </c>
      <c r="B154" s="7">
        <v>16860</v>
      </c>
      <c r="C154" s="8">
        <v>113</v>
      </c>
      <c r="D154" s="7">
        <f t="shared" si="54"/>
        <v>19052</v>
      </c>
      <c r="E154" s="8">
        <v>0</v>
      </c>
      <c r="F154" s="7">
        <f t="shared" si="56"/>
        <v>0</v>
      </c>
      <c r="G154" s="8">
        <v>0</v>
      </c>
      <c r="H154" s="7">
        <f t="shared" si="57"/>
        <v>0</v>
      </c>
      <c r="I154" s="7">
        <f t="shared" si="46"/>
        <v>1686</v>
      </c>
      <c r="J154" s="7"/>
      <c r="K154" s="8">
        <f t="shared" si="55"/>
        <v>37598</v>
      </c>
      <c r="L154" s="7">
        <v>0</v>
      </c>
      <c r="M154" s="7">
        <f t="shared" si="53"/>
        <v>3591</v>
      </c>
      <c r="N154" s="7">
        <v>1100</v>
      </c>
      <c r="O154" s="11">
        <v>0</v>
      </c>
      <c r="P154" s="7">
        <v>0</v>
      </c>
      <c r="Q154" s="7">
        <v>0</v>
      </c>
      <c r="R154" s="24">
        <v>247.19</v>
      </c>
      <c r="S154" s="24">
        <f t="shared" si="43"/>
        <v>4938.1899999999996</v>
      </c>
      <c r="T154" s="24">
        <f t="shared" si="42"/>
        <v>32659.81</v>
      </c>
      <c r="U154" s="24"/>
      <c r="V154" s="7"/>
      <c r="W154" s="9">
        <v>42135</v>
      </c>
    </row>
    <row r="155" spans="1:23" ht="22.5" customHeight="1" x14ac:dyDescent="0.25">
      <c r="A155" s="33">
        <v>42125</v>
      </c>
      <c r="B155" s="7">
        <f>B154</f>
        <v>16860</v>
      </c>
      <c r="C155" s="8">
        <v>113</v>
      </c>
      <c r="D155" s="7">
        <f t="shared" si="54"/>
        <v>19052</v>
      </c>
      <c r="E155" s="8">
        <v>0</v>
      </c>
      <c r="F155" s="7">
        <f t="shared" si="56"/>
        <v>0</v>
      </c>
      <c r="G155" s="8">
        <v>0</v>
      </c>
      <c r="H155" s="7">
        <f t="shared" si="57"/>
        <v>0</v>
      </c>
      <c r="I155" s="7">
        <f t="shared" si="46"/>
        <v>1686</v>
      </c>
      <c r="J155" s="7"/>
      <c r="K155" s="8">
        <f t="shared" si="55"/>
        <v>37598</v>
      </c>
      <c r="L155" s="7">
        <v>0</v>
      </c>
      <c r="M155" s="7">
        <f t="shared" si="53"/>
        <v>3591</v>
      </c>
      <c r="N155" s="7">
        <v>1100</v>
      </c>
      <c r="O155" s="11">
        <v>0</v>
      </c>
      <c r="P155" s="7">
        <v>0</v>
      </c>
      <c r="Q155" s="7">
        <v>0</v>
      </c>
      <c r="R155" s="7">
        <v>0</v>
      </c>
      <c r="S155" s="7">
        <f t="shared" si="43"/>
        <v>4691</v>
      </c>
      <c r="T155" s="7">
        <f t="shared" si="42"/>
        <v>32907</v>
      </c>
      <c r="U155" s="7"/>
      <c r="V155" s="7"/>
      <c r="W155" s="9">
        <v>42173</v>
      </c>
    </row>
    <row r="156" spans="1:23" ht="22.5" customHeight="1" x14ac:dyDescent="0.25">
      <c r="A156" s="33">
        <v>42156</v>
      </c>
      <c r="B156" s="7">
        <f>B155</f>
        <v>16860</v>
      </c>
      <c r="C156" s="8">
        <v>113</v>
      </c>
      <c r="D156" s="7">
        <f t="shared" si="54"/>
        <v>19052</v>
      </c>
      <c r="E156" s="8">
        <v>0</v>
      </c>
      <c r="F156" s="7">
        <f t="shared" si="56"/>
        <v>0</v>
      </c>
      <c r="G156" s="8">
        <v>0</v>
      </c>
      <c r="H156" s="7">
        <f t="shared" si="57"/>
        <v>0</v>
      </c>
      <c r="I156" s="7">
        <f t="shared" si="46"/>
        <v>1686</v>
      </c>
      <c r="J156" s="7"/>
      <c r="K156" s="8">
        <f t="shared" si="55"/>
        <v>37598</v>
      </c>
      <c r="L156" s="7">
        <v>0</v>
      </c>
      <c r="M156" s="7">
        <f t="shared" si="53"/>
        <v>3591</v>
      </c>
      <c r="N156" s="7">
        <v>1100</v>
      </c>
      <c r="O156" s="11">
        <v>0</v>
      </c>
      <c r="P156" s="7">
        <v>0</v>
      </c>
      <c r="Q156" s="7">
        <v>0</v>
      </c>
      <c r="R156" s="7">
        <v>0</v>
      </c>
      <c r="S156" s="7">
        <f t="shared" si="43"/>
        <v>4691</v>
      </c>
      <c r="T156" s="7">
        <f t="shared" si="42"/>
        <v>32907</v>
      </c>
      <c r="U156" s="7"/>
      <c r="V156" s="7"/>
      <c r="W156" s="9">
        <v>42194</v>
      </c>
    </row>
    <row r="157" spans="1:23" ht="22.5" customHeight="1" x14ac:dyDescent="0.25">
      <c r="A157" s="33">
        <v>42186</v>
      </c>
      <c r="B157" s="7">
        <v>17370</v>
      </c>
      <c r="C157" s="8">
        <v>113</v>
      </c>
      <c r="D157" s="7">
        <f t="shared" si="54"/>
        <v>19628</v>
      </c>
      <c r="E157" s="8">
        <v>0</v>
      </c>
      <c r="F157" s="7">
        <f t="shared" si="56"/>
        <v>0</v>
      </c>
      <c r="G157" s="8">
        <v>0</v>
      </c>
      <c r="H157" s="7">
        <f t="shared" si="57"/>
        <v>0</v>
      </c>
      <c r="I157" s="7">
        <f t="shared" si="46"/>
        <v>1737</v>
      </c>
      <c r="J157" s="7"/>
      <c r="K157" s="8">
        <f t="shared" si="55"/>
        <v>38735</v>
      </c>
      <c r="L157" s="7">
        <v>0</v>
      </c>
      <c r="M157" s="7">
        <f t="shared" si="53"/>
        <v>3700</v>
      </c>
      <c r="N157" s="7">
        <v>1100</v>
      </c>
      <c r="O157" s="11">
        <v>0</v>
      </c>
      <c r="P157" s="7">
        <v>0</v>
      </c>
      <c r="Q157" s="7">
        <v>1000</v>
      </c>
      <c r="R157" s="7">
        <v>0</v>
      </c>
      <c r="S157" s="7">
        <f t="shared" si="43"/>
        <v>5800</v>
      </c>
      <c r="T157" s="7">
        <f t="shared" si="42"/>
        <v>32935</v>
      </c>
      <c r="U157" s="7"/>
      <c r="V157" s="7"/>
      <c r="W157" s="9">
        <v>42227</v>
      </c>
    </row>
    <row r="158" spans="1:23" ht="22.5" customHeight="1" x14ac:dyDescent="0.25">
      <c r="A158" s="33">
        <v>42217</v>
      </c>
      <c r="B158" s="7">
        <f>B157</f>
        <v>17370</v>
      </c>
      <c r="C158" s="8">
        <v>113</v>
      </c>
      <c r="D158" s="7">
        <f t="shared" si="54"/>
        <v>19628</v>
      </c>
      <c r="E158" s="8">
        <v>0</v>
      </c>
      <c r="F158" s="7">
        <f t="shared" si="56"/>
        <v>0</v>
      </c>
      <c r="G158" s="8">
        <v>0</v>
      </c>
      <c r="H158" s="7">
        <f t="shared" si="57"/>
        <v>0</v>
      </c>
      <c r="I158" s="7">
        <f t="shared" si="46"/>
        <v>1737</v>
      </c>
      <c r="J158" s="7"/>
      <c r="K158" s="8">
        <f t="shared" si="55"/>
        <v>38735</v>
      </c>
      <c r="L158" s="7">
        <v>0</v>
      </c>
      <c r="M158" s="7">
        <f t="shared" si="53"/>
        <v>3700</v>
      </c>
      <c r="N158" s="7">
        <v>1100</v>
      </c>
      <c r="O158" s="11">
        <v>0</v>
      </c>
      <c r="P158" s="7">
        <v>0</v>
      </c>
      <c r="Q158" s="7">
        <v>0</v>
      </c>
      <c r="R158" s="7">
        <v>0</v>
      </c>
      <c r="S158" s="7">
        <f t="shared" si="43"/>
        <v>4800</v>
      </c>
      <c r="T158" s="7">
        <f t="shared" si="42"/>
        <v>33935</v>
      </c>
      <c r="U158" s="7"/>
      <c r="V158" s="7"/>
      <c r="W158" s="9">
        <v>42250</v>
      </c>
    </row>
    <row r="159" spans="1:23" ht="22.5" customHeight="1" x14ac:dyDescent="0.25">
      <c r="A159" s="33" t="s">
        <v>9</v>
      </c>
      <c r="B159" s="7">
        <v>0</v>
      </c>
      <c r="C159" s="8">
        <v>6</v>
      </c>
      <c r="D159" s="7">
        <f>(D160-D158)*2</f>
        <v>2084</v>
      </c>
      <c r="E159" s="8">
        <v>0</v>
      </c>
      <c r="F159" s="7">
        <f t="shared" si="56"/>
        <v>0</v>
      </c>
      <c r="G159" s="8">
        <v>0</v>
      </c>
      <c r="H159" s="7">
        <f t="shared" si="57"/>
        <v>0</v>
      </c>
      <c r="I159" s="7">
        <f t="shared" si="46"/>
        <v>0</v>
      </c>
      <c r="J159" s="7"/>
      <c r="K159" s="8">
        <f t="shared" si="55"/>
        <v>2084</v>
      </c>
      <c r="L159" s="7">
        <v>0</v>
      </c>
      <c r="M159" s="7">
        <f t="shared" si="53"/>
        <v>208</v>
      </c>
      <c r="N159" s="7">
        <v>0</v>
      </c>
      <c r="O159" s="11">
        <v>0</v>
      </c>
      <c r="P159" s="7">
        <v>0</v>
      </c>
      <c r="Q159" s="7">
        <v>0</v>
      </c>
      <c r="R159" s="7">
        <v>0</v>
      </c>
      <c r="S159" s="7">
        <f t="shared" si="43"/>
        <v>208</v>
      </c>
      <c r="T159" s="7">
        <f t="shared" si="42"/>
        <v>1876</v>
      </c>
      <c r="U159" s="7"/>
      <c r="V159" s="7"/>
      <c r="W159" s="9">
        <v>42313</v>
      </c>
    </row>
    <row r="160" spans="1:23" ht="22.5" customHeight="1" x14ac:dyDescent="0.25">
      <c r="A160" s="33">
        <v>42248</v>
      </c>
      <c r="B160" s="7">
        <f>B158</f>
        <v>17370</v>
      </c>
      <c r="C160" s="8">
        <v>119</v>
      </c>
      <c r="D160" s="7">
        <f t="shared" si="54"/>
        <v>20670</v>
      </c>
      <c r="E160" s="8">
        <v>0</v>
      </c>
      <c r="F160" s="7">
        <f t="shared" si="56"/>
        <v>0</v>
      </c>
      <c r="G160" s="8">
        <v>0</v>
      </c>
      <c r="H160" s="7">
        <f t="shared" si="57"/>
        <v>0</v>
      </c>
      <c r="I160" s="7">
        <f t="shared" si="46"/>
        <v>1737</v>
      </c>
      <c r="J160" s="7"/>
      <c r="K160" s="8">
        <f t="shared" si="55"/>
        <v>39777</v>
      </c>
      <c r="L160" s="7">
        <v>0</v>
      </c>
      <c r="M160" s="7">
        <f t="shared" si="53"/>
        <v>3804</v>
      </c>
      <c r="N160" s="7">
        <v>1100</v>
      </c>
      <c r="O160" s="11">
        <v>0</v>
      </c>
      <c r="P160" s="7">
        <v>0</v>
      </c>
      <c r="Q160" s="7">
        <v>0</v>
      </c>
      <c r="R160" s="7">
        <v>0</v>
      </c>
      <c r="S160" s="7">
        <f t="shared" si="43"/>
        <v>4904</v>
      </c>
      <c r="T160" s="7">
        <f t="shared" si="42"/>
        <v>34873</v>
      </c>
      <c r="U160" s="7"/>
      <c r="V160" s="7"/>
      <c r="W160" s="9">
        <v>42283</v>
      </c>
    </row>
    <row r="161" spans="1:23" ht="22.5" customHeight="1" x14ac:dyDescent="0.25">
      <c r="A161" s="33">
        <v>42278</v>
      </c>
      <c r="B161" s="7">
        <f>B160</f>
        <v>17370</v>
      </c>
      <c r="C161" s="8">
        <v>119</v>
      </c>
      <c r="D161" s="7">
        <f t="shared" si="54"/>
        <v>20670</v>
      </c>
      <c r="E161" s="8">
        <v>0</v>
      </c>
      <c r="F161" s="7">
        <f t="shared" si="56"/>
        <v>0</v>
      </c>
      <c r="G161" s="8">
        <v>0</v>
      </c>
      <c r="H161" s="7">
        <f t="shared" si="57"/>
        <v>0</v>
      </c>
      <c r="I161" s="7">
        <f t="shared" si="46"/>
        <v>1737</v>
      </c>
      <c r="J161" s="7"/>
      <c r="K161" s="8">
        <f t="shared" si="55"/>
        <v>39777</v>
      </c>
      <c r="L161" s="7">
        <v>0</v>
      </c>
      <c r="M161" s="7">
        <f t="shared" si="53"/>
        <v>3804</v>
      </c>
      <c r="N161" s="7">
        <v>1100</v>
      </c>
      <c r="O161" s="11">
        <v>0</v>
      </c>
      <c r="P161" s="7">
        <v>0</v>
      </c>
      <c r="Q161" s="7">
        <v>0</v>
      </c>
      <c r="R161" s="7">
        <v>0</v>
      </c>
      <c r="S161" s="7">
        <f t="shared" si="43"/>
        <v>4904</v>
      </c>
      <c r="T161" s="7">
        <f t="shared" ref="T161:T192" si="58">K161-S161</f>
        <v>34873</v>
      </c>
      <c r="U161" s="7"/>
      <c r="V161" s="7"/>
      <c r="W161" s="9">
        <v>42312</v>
      </c>
    </row>
    <row r="162" spans="1:23" ht="22.5" customHeight="1" x14ac:dyDescent="0.25">
      <c r="A162" s="33">
        <v>42309</v>
      </c>
      <c r="B162" s="7">
        <f>B161</f>
        <v>17370</v>
      </c>
      <c r="C162" s="8">
        <v>119</v>
      </c>
      <c r="D162" s="7">
        <f t="shared" si="54"/>
        <v>20670</v>
      </c>
      <c r="E162" s="8">
        <v>0</v>
      </c>
      <c r="F162" s="7">
        <f t="shared" si="56"/>
        <v>0</v>
      </c>
      <c r="G162" s="8">
        <v>0</v>
      </c>
      <c r="H162" s="7">
        <f t="shared" si="57"/>
        <v>0</v>
      </c>
      <c r="I162" s="7">
        <f t="shared" si="46"/>
        <v>1737</v>
      </c>
      <c r="J162" s="7"/>
      <c r="K162" s="8">
        <f t="shared" si="55"/>
        <v>39777</v>
      </c>
      <c r="L162" s="7">
        <v>0</v>
      </c>
      <c r="M162" s="7">
        <f t="shared" si="53"/>
        <v>3804</v>
      </c>
      <c r="N162" s="7">
        <v>1100</v>
      </c>
      <c r="O162" s="11">
        <v>0</v>
      </c>
      <c r="P162" s="7">
        <v>0</v>
      </c>
      <c r="Q162" s="7">
        <v>0</v>
      </c>
      <c r="R162" s="7">
        <v>0</v>
      </c>
      <c r="S162" s="7">
        <f t="shared" si="43"/>
        <v>4904</v>
      </c>
      <c r="T162" s="7">
        <f t="shared" si="58"/>
        <v>34873</v>
      </c>
      <c r="U162" s="7"/>
      <c r="V162" s="7"/>
      <c r="W162" s="9">
        <v>42341</v>
      </c>
    </row>
    <row r="163" spans="1:23" ht="22.5" customHeight="1" x14ac:dyDescent="0.25">
      <c r="A163" s="33">
        <v>42339</v>
      </c>
      <c r="B163" s="7">
        <f>B162</f>
        <v>17370</v>
      </c>
      <c r="C163" s="8">
        <v>119</v>
      </c>
      <c r="D163" s="7">
        <f t="shared" si="54"/>
        <v>20670</v>
      </c>
      <c r="E163" s="8">
        <v>0</v>
      </c>
      <c r="F163" s="7">
        <f t="shared" si="56"/>
        <v>0</v>
      </c>
      <c r="G163" s="8">
        <v>0</v>
      </c>
      <c r="H163" s="7">
        <f t="shared" si="57"/>
        <v>0</v>
      </c>
      <c r="I163" s="7">
        <f t="shared" si="46"/>
        <v>1737</v>
      </c>
      <c r="J163" s="7"/>
      <c r="K163" s="8">
        <f t="shared" si="55"/>
        <v>39777</v>
      </c>
      <c r="L163" s="7">
        <v>0</v>
      </c>
      <c r="M163" s="7">
        <f t="shared" si="53"/>
        <v>3804</v>
      </c>
      <c r="N163" s="7">
        <v>1100</v>
      </c>
      <c r="O163" s="11">
        <v>0</v>
      </c>
      <c r="P163" s="7">
        <v>0</v>
      </c>
      <c r="Q163" s="7">
        <v>0</v>
      </c>
      <c r="R163" s="7">
        <v>0</v>
      </c>
      <c r="S163" s="7">
        <f t="shared" si="43"/>
        <v>4904</v>
      </c>
      <c r="T163" s="7">
        <f t="shared" si="58"/>
        <v>34873</v>
      </c>
      <c r="U163" s="7"/>
      <c r="V163" s="7"/>
      <c r="W163" s="9">
        <v>42383</v>
      </c>
    </row>
    <row r="164" spans="1:23" ht="22.5" customHeight="1" x14ac:dyDescent="0.25">
      <c r="A164" s="33">
        <v>42370</v>
      </c>
      <c r="B164" s="7">
        <f>B163</f>
        <v>17370</v>
      </c>
      <c r="C164" s="8">
        <v>119</v>
      </c>
      <c r="D164" s="7">
        <f t="shared" si="54"/>
        <v>20670</v>
      </c>
      <c r="E164" s="8">
        <v>0</v>
      </c>
      <c r="F164" s="7">
        <f t="shared" si="56"/>
        <v>0</v>
      </c>
      <c r="G164" s="8">
        <v>0</v>
      </c>
      <c r="H164" s="7">
        <f t="shared" si="57"/>
        <v>0</v>
      </c>
      <c r="I164" s="7">
        <f t="shared" si="46"/>
        <v>1737</v>
      </c>
      <c r="J164" s="7"/>
      <c r="K164" s="8">
        <f t="shared" si="55"/>
        <v>39777</v>
      </c>
      <c r="L164" s="7">
        <v>0</v>
      </c>
      <c r="M164" s="7">
        <f t="shared" si="53"/>
        <v>3804</v>
      </c>
      <c r="N164" s="7">
        <v>1100</v>
      </c>
      <c r="O164" s="11">
        <v>0</v>
      </c>
      <c r="P164" s="7">
        <v>0</v>
      </c>
      <c r="Q164" s="7">
        <v>0</v>
      </c>
      <c r="R164" s="7">
        <v>0</v>
      </c>
      <c r="S164" s="7">
        <f t="shared" ref="S164:S192" si="59">SUM(L164:R164)</f>
        <v>4904</v>
      </c>
      <c r="T164" s="7">
        <f t="shared" si="58"/>
        <v>34873</v>
      </c>
      <c r="U164" s="7"/>
      <c r="V164" s="7"/>
      <c r="W164" s="9">
        <v>42409</v>
      </c>
    </row>
    <row r="165" spans="1:23" ht="22.5" customHeight="1" x14ac:dyDescent="0.25">
      <c r="A165" s="33">
        <v>42401</v>
      </c>
      <c r="B165" s="7">
        <f>B164</f>
        <v>17370</v>
      </c>
      <c r="C165" s="8">
        <v>119</v>
      </c>
      <c r="D165" s="7">
        <f t="shared" si="54"/>
        <v>20670</v>
      </c>
      <c r="E165" s="8">
        <v>0</v>
      </c>
      <c r="F165" s="7">
        <f t="shared" si="56"/>
        <v>0</v>
      </c>
      <c r="G165" s="8">
        <v>0</v>
      </c>
      <c r="H165" s="7">
        <f t="shared" si="57"/>
        <v>0</v>
      </c>
      <c r="I165" s="7">
        <f t="shared" si="46"/>
        <v>1737</v>
      </c>
      <c r="J165" s="7"/>
      <c r="K165" s="8">
        <f t="shared" si="55"/>
        <v>39777</v>
      </c>
      <c r="L165" s="7">
        <v>0</v>
      </c>
      <c r="M165" s="7">
        <f t="shared" si="53"/>
        <v>3804</v>
      </c>
      <c r="N165" s="7">
        <v>1100</v>
      </c>
      <c r="O165" s="11">
        <v>0</v>
      </c>
      <c r="P165" s="7">
        <v>0</v>
      </c>
      <c r="Q165" s="7">
        <v>7135</v>
      </c>
      <c r="R165" s="7">
        <v>0</v>
      </c>
      <c r="S165" s="7">
        <f t="shared" si="59"/>
        <v>12039</v>
      </c>
      <c r="T165" s="7">
        <f t="shared" si="58"/>
        <v>27738</v>
      </c>
      <c r="U165" s="7"/>
      <c r="V165" s="7"/>
      <c r="W165" s="9">
        <v>42447</v>
      </c>
    </row>
    <row r="166" spans="1:23" ht="22.5" customHeight="1" x14ac:dyDescent="0.25">
      <c r="A166" s="33">
        <v>42430</v>
      </c>
      <c r="B166" s="7">
        <f>B165</f>
        <v>17370</v>
      </c>
      <c r="C166" s="8">
        <v>119</v>
      </c>
      <c r="D166" s="7">
        <f t="shared" si="54"/>
        <v>20670</v>
      </c>
      <c r="E166" s="8">
        <v>0</v>
      </c>
      <c r="F166" s="7">
        <f t="shared" si="56"/>
        <v>0</v>
      </c>
      <c r="G166" s="8">
        <v>0</v>
      </c>
      <c r="H166" s="7">
        <f t="shared" si="57"/>
        <v>0</v>
      </c>
      <c r="I166" s="7">
        <f t="shared" si="46"/>
        <v>1737</v>
      </c>
      <c r="J166" s="7"/>
      <c r="K166" s="8">
        <f t="shared" si="55"/>
        <v>39777</v>
      </c>
      <c r="L166" s="7">
        <v>0</v>
      </c>
      <c r="M166" s="7">
        <f t="shared" si="53"/>
        <v>3804</v>
      </c>
      <c r="N166" s="7">
        <v>1100</v>
      </c>
      <c r="O166" s="11">
        <v>0</v>
      </c>
      <c r="P166" s="7">
        <v>0</v>
      </c>
      <c r="Q166" s="7">
        <v>2000</v>
      </c>
      <c r="R166" s="7">
        <v>0</v>
      </c>
      <c r="S166" s="7">
        <f t="shared" si="59"/>
        <v>6904</v>
      </c>
      <c r="T166" s="7">
        <f t="shared" si="58"/>
        <v>32873</v>
      </c>
      <c r="U166" s="7"/>
      <c r="V166" s="7"/>
      <c r="W166" s="9">
        <v>42606</v>
      </c>
    </row>
    <row r="167" spans="1:23" ht="22.5" customHeight="1" x14ac:dyDescent="0.25">
      <c r="A167" s="33" t="s">
        <v>8</v>
      </c>
      <c r="B167" s="7">
        <v>0</v>
      </c>
      <c r="C167" s="8">
        <v>6</v>
      </c>
      <c r="D167" s="18">
        <f>(D168-D166)*3</f>
        <v>3129</v>
      </c>
      <c r="E167" s="8">
        <v>0</v>
      </c>
      <c r="F167" s="7">
        <f t="shared" si="56"/>
        <v>0</v>
      </c>
      <c r="G167" s="8">
        <v>0</v>
      </c>
      <c r="H167" s="7">
        <f t="shared" si="57"/>
        <v>0</v>
      </c>
      <c r="I167" s="7">
        <f t="shared" si="46"/>
        <v>0</v>
      </c>
      <c r="J167" s="7"/>
      <c r="K167" s="8">
        <f t="shared" si="55"/>
        <v>3129</v>
      </c>
      <c r="L167" s="7">
        <v>0</v>
      </c>
      <c r="M167" s="7">
        <f t="shared" si="53"/>
        <v>313</v>
      </c>
      <c r="N167" s="7">
        <v>0</v>
      </c>
      <c r="O167" s="11">
        <v>0</v>
      </c>
      <c r="P167" s="7">
        <v>0</v>
      </c>
      <c r="Q167" s="7">
        <v>0</v>
      </c>
      <c r="R167" s="7">
        <v>0</v>
      </c>
      <c r="S167" s="7">
        <f t="shared" si="59"/>
        <v>313</v>
      </c>
      <c r="T167" s="7">
        <f t="shared" si="58"/>
        <v>2816</v>
      </c>
      <c r="U167" s="7"/>
      <c r="V167" s="7"/>
      <c r="W167" s="9">
        <v>42541</v>
      </c>
    </row>
    <row r="168" spans="1:23" ht="22.5" customHeight="1" x14ac:dyDescent="0.25">
      <c r="A168" s="33">
        <v>42461</v>
      </c>
      <c r="B168" s="7">
        <f>B166</f>
        <v>17370</v>
      </c>
      <c r="C168" s="8">
        <v>125</v>
      </c>
      <c r="D168" s="7">
        <f t="shared" si="54"/>
        <v>21713</v>
      </c>
      <c r="E168" s="8">
        <v>0</v>
      </c>
      <c r="F168" s="7">
        <f t="shared" si="56"/>
        <v>0</v>
      </c>
      <c r="G168" s="8">
        <v>0</v>
      </c>
      <c r="H168" s="7">
        <f t="shared" si="57"/>
        <v>0</v>
      </c>
      <c r="I168" s="7">
        <f t="shared" si="46"/>
        <v>1737</v>
      </c>
      <c r="J168" s="7"/>
      <c r="K168" s="8">
        <f t="shared" si="55"/>
        <v>40820</v>
      </c>
      <c r="L168" s="7">
        <v>0</v>
      </c>
      <c r="M168" s="7">
        <f t="shared" si="53"/>
        <v>3908</v>
      </c>
      <c r="N168" s="7">
        <v>1100</v>
      </c>
      <c r="O168" s="11">
        <v>0</v>
      </c>
      <c r="P168" s="7">
        <v>0</v>
      </c>
      <c r="Q168" s="7">
        <v>0</v>
      </c>
      <c r="R168" s="24">
        <v>251.9</v>
      </c>
      <c r="S168" s="24">
        <f t="shared" si="59"/>
        <v>5259.9</v>
      </c>
      <c r="T168" s="24">
        <f t="shared" si="58"/>
        <v>35560.1</v>
      </c>
      <c r="U168" s="24"/>
      <c r="V168" s="7"/>
      <c r="W168" s="9">
        <v>42508</v>
      </c>
    </row>
    <row r="169" spans="1:23" ht="22.5" customHeight="1" x14ac:dyDescent="0.25">
      <c r="A169" s="33">
        <v>42491</v>
      </c>
      <c r="B169" s="7">
        <f>B168</f>
        <v>17370</v>
      </c>
      <c r="C169" s="8">
        <v>125</v>
      </c>
      <c r="D169" s="7">
        <f t="shared" si="54"/>
        <v>21713</v>
      </c>
      <c r="E169" s="8">
        <v>0</v>
      </c>
      <c r="F169" s="7">
        <f t="shared" si="56"/>
        <v>0</v>
      </c>
      <c r="G169" s="8">
        <v>0</v>
      </c>
      <c r="H169" s="7">
        <f t="shared" si="57"/>
        <v>0</v>
      </c>
      <c r="I169" s="7">
        <f t="shared" si="46"/>
        <v>1737</v>
      </c>
      <c r="J169" s="7"/>
      <c r="K169" s="8">
        <f t="shared" si="55"/>
        <v>40820</v>
      </c>
      <c r="L169" s="7">
        <v>0</v>
      </c>
      <c r="M169" s="7">
        <f t="shared" si="53"/>
        <v>3908</v>
      </c>
      <c r="N169" s="7">
        <v>1100</v>
      </c>
      <c r="O169" s="11">
        <v>0</v>
      </c>
      <c r="P169" s="7">
        <v>0</v>
      </c>
      <c r="Q169" s="7">
        <v>0</v>
      </c>
      <c r="R169" s="7">
        <v>0</v>
      </c>
      <c r="S169" s="7">
        <f t="shared" si="59"/>
        <v>5008</v>
      </c>
      <c r="T169" s="7">
        <f t="shared" si="58"/>
        <v>35812</v>
      </c>
      <c r="U169" s="7"/>
      <c r="V169" s="7"/>
      <c r="W169" s="9">
        <v>42534</v>
      </c>
    </row>
    <row r="170" spans="1:23" ht="22.5" customHeight="1" x14ac:dyDescent="0.25">
      <c r="A170" s="33">
        <v>42522</v>
      </c>
      <c r="B170" s="7">
        <f>B169</f>
        <v>17370</v>
      </c>
      <c r="C170" s="8">
        <v>125</v>
      </c>
      <c r="D170" s="7">
        <f t="shared" si="54"/>
        <v>21713</v>
      </c>
      <c r="E170" s="8">
        <v>0</v>
      </c>
      <c r="F170" s="7">
        <f t="shared" si="56"/>
        <v>0</v>
      </c>
      <c r="G170" s="8">
        <v>0</v>
      </c>
      <c r="H170" s="7">
        <f t="shared" si="57"/>
        <v>0</v>
      </c>
      <c r="I170" s="7">
        <f t="shared" si="46"/>
        <v>1737</v>
      </c>
      <c r="J170" s="7"/>
      <c r="K170" s="8">
        <f t="shared" si="55"/>
        <v>40820</v>
      </c>
      <c r="L170" s="7">
        <v>0</v>
      </c>
      <c r="M170" s="7">
        <f t="shared" si="53"/>
        <v>3908</v>
      </c>
      <c r="N170" s="7">
        <v>1100</v>
      </c>
      <c r="O170" s="11">
        <v>0</v>
      </c>
      <c r="P170" s="7">
        <v>0</v>
      </c>
      <c r="Q170" s="7">
        <v>2000</v>
      </c>
      <c r="R170" s="7">
        <v>0</v>
      </c>
      <c r="S170" s="7">
        <f t="shared" si="59"/>
        <v>7008</v>
      </c>
      <c r="T170" s="7">
        <f t="shared" si="58"/>
        <v>33812</v>
      </c>
      <c r="U170" s="7"/>
      <c r="V170" s="7"/>
      <c r="W170" s="9">
        <v>42552</v>
      </c>
    </row>
    <row r="171" spans="1:23" ht="22.5" customHeight="1" x14ac:dyDescent="0.25">
      <c r="A171" s="33">
        <v>42552</v>
      </c>
      <c r="B171" s="7">
        <v>17900</v>
      </c>
      <c r="C171" s="8">
        <v>125</v>
      </c>
      <c r="D171" s="7">
        <f t="shared" si="54"/>
        <v>22375</v>
      </c>
      <c r="E171" s="8">
        <v>0</v>
      </c>
      <c r="F171" s="7">
        <f t="shared" si="56"/>
        <v>0</v>
      </c>
      <c r="G171" s="8">
        <v>0</v>
      </c>
      <c r="H171" s="7">
        <f t="shared" si="57"/>
        <v>0</v>
      </c>
      <c r="I171" s="7">
        <f t="shared" si="46"/>
        <v>1790</v>
      </c>
      <c r="J171" s="7"/>
      <c r="K171" s="8">
        <f t="shared" si="55"/>
        <v>42065</v>
      </c>
      <c r="L171" s="7">
        <v>0</v>
      </c>
      <c r="M171" s="7">
        <f t="shared" si="53"/>
        <v>4028</v>
      </c>
      <c r="N171" s="7">
        <v>1100</v>
      </c>
      <c r="O171" s="11">
        <v>0</v>
      </c>
      <c r="P171" s="7">
        <v>0</v>
      </c>
      <c r="Q171" s="7">
        <v>0</v>
      </c>
      <c r="R171" s="7">
        <v>0</v>
      </c>
      <c r="S171" s="7">
        <f t="shared" si="59"/>
        <v>5128</v>
      </c>
      <c r="T171" s="7">
        <f t="shared" si="58"/>
        <v>36937</v>
      </c>
      <c r="U171" s="7"/>
      <c r="V171" s="7"/>
      <c r="W171" s="9">
        <v>42601</v>
      </c>
    </row>
    <row r="172" spans="1:23" ht="22.5" customHeight="1" x14ac:dyDescent="0.25">
      <c r="A172" s="33">
        <v>42583</v>
      </c>
      <c r="B172" s="7">
        <f>B171</f>
        <v>17900</v>
      </c>
      <c r="C172" s="8">
        <v>125</v>
      </c>
      <c r="D172" s="7">
        <f t="shared" si="54"/>
        <v>22375</v>
      </c>
      <c r="E172" s="8">
        <v>0</v>
      </c>
      <c r="F172" s="7">
        <f t="shared" si="56"/>
        <v>0</v>
      </c>
      <c r="G172" s="8">
        <v>0</v>
      </c>
      <c r="H172" s="7">
        <f t="shared" si="57"/>
        <v>0</v>
      </c>
      <c r="I172" s="7">
        <f t="shared" si="46"/>
        <v>1790</v>
      </c>
      <c r="J172" s="7"/>
      <c r="K172" s="8">
        <f t="shared" si="55"/>
        <v>42065</v>
      </c>
      <c r="L172" s="7">
        <v>0</v>
      </c>
      <c r="M172" s="7">
        <f t="shared" si="53"/>
        <v>4028</v>
      </c>
      <c r="N172" s="7">
        <v>1100</v>
      </c>
      <c r="O172" s="11">
        <v>0</v>
      </c>
      <c r="P172" s="7">
        <v>0</v>
      </c>
      <c r="Q172" s="7">
        <v>0</v>
      </c>
      <c r="R172" s="7">
        <v>0</v>
      </c>
      <c r="S172" s="7">
        <f t="shared" si="59"/>
        <v>5128</v>
      </c>
      <c r="T172" s="7">
        <f t="shared" si="58"/>
        <v>36937</v>
      </c>
      <c r="U172" s="7"/>
      <c r="V172" s="7"/>
      <c r="W172" s="9">
        <v>42615</v>
      </c>
    </row>
    <row r="173" spans="1:23" ht="22.5" customHeight="1" x14ac:dyDescent="0.25">
      <c r="A173" s="33">
        <v>42614</v>
      </c>
      <c r="B173" s="7">
        <f>B172</f>
        <v>17900</v>
      </c>
      <c r="C173" s="8">
        <v>125</v>
      </c>
      <c r="D173" s="7">
        <f t="shared" si="54"/>
        <v>22375</v>
      </c>
      <c r="E173" s="8">
        <v>0</v>
      </c>
      <c r="F173" s="7">
        <f t="shared" si="56"/>
        <v>0</v>
      </c>
      <c r="G173" s="8">
        <v>0</v>
      </c>
      <c r="H173" s="7">
        <f t="shared" si="57"/>
        <v>0</v>
      </c>
      <c r="I173" s="7">
        <f t="shared" si="46"/>
        <v>1790</v>
      </c>
      <c r="J173" s="7"/>
      <c r="K173" s="8">
        <f t="shared" si="55"/>
        <v>42065</v>
      </c>
      <c r="L173" s="7">
        <v>0</v>
      </c>
      <c r="M173" s="7">
        <f t="shared" si="53"/>
        <v>4028</v>
      </c>
      <c r="N173" s="7">
        <v>1100</v>
      </c>
      <c r="O173" s="11">
        <v>0</v>
      </c>
      <c r="P173" s="7">
        <v>0</v>
      </c>
      <c r="Q173" s="7">
        <v>2000</v>
      </c>
      <c r="R173" s="7">
        <v>0</v>
      </c>
      <c r="S173" s="7">
        <f t="shared" si="59"/>
        <v>7128</v>
      </c>
      <c r="T173" s="7">
        <f t="shared" si="58"/>
        <v>34937</v>
      </c>
      <c r="U173" s="7"/>
      <c r="V173" s="7"/>
      <c r="W173" s="9">
        <v>42648</v>
      </c>
    </row>
    <row r="174" spans="1:23" ht="22.5" customHeight="1" x14ac:dyDescent="0.25">
      <c r="A174" s="33">
        <v>42644</v>
      </c>
      <c r="B174" s="7">
        <f>B173</f>
        <v>17900</v>
      </c>
      <c r="C174" s="8">
        <v>125</v>
      </c>
      <c r="D174" s="7">
        <f t="shared" si="54"/>
        <v>22375</v>
      </c>
      <c r="E174" s="8">
        <v>0</v>
      </c>
      <c r="F174" s="7">
        <f t="shared" si="56"/>
        <v>0</v>
      </c>
      <c r="G174" s="8">
        <v>0</v>
      </c>
      <c r="H174" s="7">
        <f t="shared" si="57"/>
        <v>0</v>
      </c>
      <c r="I174" s="7">
        <f t="shared" si="46"/>
        <v>1790</v>
      </c>
      <c r="J174" s="7"/>
      <c r="K174" s="8">
        <f t="shared" si="55"/>
        <v>42065</v>
      </c>
      <c r="L174" s="7">
        <v>0</v>
      </c>
      <c r="M174" s="7">
        <f t="shared" si="53"/>
        <v>4028</v>
      </c>
      <c r="N174" s="7">
        <v>1100</v>
      </c>
      <c r="O174" s="11">
        <v>0</v>
      </c>
      <c r="P174" s="7">
        <v>0</v>
      </c>
      <c r="Q174" s="7">
        <v>0</v>
      </c>
      <c r="R174" s="7">
        <v>0</v>
      </c>
      <c r="S174" s="7">
        <f t="shared" si="59"/>
        <v>5128</v>
      </c>
      <c r="T174" s="7">
        <f t="shared" si="58"/>
        <v>36937</v>
      </c>
      <c r="U174" s="7"/>
      <c r="V174" s="7"/>
      <c r="W174" s="9">
        <v>42671</v>
      </c>
    </row>
    <row r="175" spans="1:23" ht="22.5" customHeight="1" x14ac:dyDescent="0.25">
      <c r="A175" s="33" t="s">
        <v>7</v>
      </c>
      <c r="B175" s="7">
        <v>0</v>
      </c>
      <c r="C175" s="8">
        <v>7</v>
      </c>
      <c r="D175" s="7">
        <f>(D176-D174)*4</f>
        <v>5012</v>
      </c>
      <c r="E175" s="8">
        <v>0</v>
      </c>
      <c r="F175" s="7">
        <f t="shared" si="56"/>
        <v>0</v>
      </c>
      <c r="G175" s="8">
        <v>0</v>
      </c>
      <c r="H175" s="7">
        <f t="shared" si="57"/>
        <v>0</v>
      </c>
      <c r="I175" s="7">
        <f t="shared" si="46"/>
        <v>0</v>
      </c>
      <c r="J175" s="7"/>
      <c r="K175" s="8">
        <f t="shared" si="55"/>
        <v>5012</v>
      </c>
      <c r="L175" s="7">
        <v>0</v>
      </c>
      <c r="M175" s="7">
        <f t="shared" si="53"/>
        <v>501</v>
      </c>
      <c r="N175" s="7">
        <v>0</v>
      </c>
      <c r="O175" s="11">
        <v>0</v>
      </c>
      <c r="P175" s="7">
        <v>0</v>
      </c>
      <c r="Q175" s="7">
        <v>0</v>
      </c>
      <c r="R175" s="7">
        <v>0</v>
      </c>
      <c r="S175" s="7">
        <f t="shared" si="59"/>
        <v>501</v>
      </c>
      <c r="T175" s="7">
        <f t="shared" si="58"/>
        <v>4511</v>
      </c>
      <c r="U175" s="7"/>
      <c r="V175" s="7"/>
      <c r="W175" s="9">
        <v>42803</v>
      </c>
    </row>
    <row r="176" spans="1:23" ht="22.5" customHeight="1" x14ac:dyDescent="0.25">
      <c r="A176" s="33">
        <v>42675</v>
      </c>
      <c r="B176" s="7">
        <f>B174</f>
        <v>17900</v>
      </c>
      <c r="C176" s="8">
        <v>132</v>
      </c>
      <c r="D176" s="7">
        <f t="shared" si="54"/>
        <v>23628</v>
      </c>
      <c r="E176" s="8">
        <v>0</v>
      </c>
      <c r="F176" s="7">
        <f t="shared" si="56"/>
        <v>0</v>
      </c>
      <c r="G176" s="8">
        <v>0</v>
      </c>
      <c r="H176" s="7">
        <f t="shared" si="57"/>
        <v>0</v>
      </c>
      <c r="I176" s="7">
        <f t="shared" si="46"/>
        <v>1790</v>
      </c>
      <c r="J176" s="7"/>
      <c r="K176" s="8">
        <f t="shared" si="55"/>
        <v>43318</v>
      </c>
      <c r="L176" s="7">
        <v>0</v>
      </c>
      <c r="M176" s="7">
        <f t="shared" si="53"/>
        <v>4153</v>
      </c>
      <c r="N176" s="7">
        <v>1100</v>
      </c>
      <c r="O176" s="11">
        <v>0</v>
      </c>
      <c r="P176" s="7">
        <v>0</v>
      </c>
      <c r="Q176" s="7">
        <v>0</v>
      </c>
      <c r="R176" s="7">
        <v>0</v>
      </c>
      <c r="S176" s="7">
        <f t="shared" si="59"/>
        <v>5253</v>
      </c>
      <c r="T176" s="7">
        <f t="shared" si="58"/>
        <v>38065</v>
      </c>
      <c r="U176" s="7"/>
      <c r="V176" s="7"/>
      <c r="W176" s="9">
        <v>42720</v>
      </c>
    </row>
    <row r="177" spans="1:23" ht="22.5" customHeight="1" x14ac:dyDescent="0.25">
      <c r="A177" s="33">
        <v>42705</v>
      </c>
      <c r="B177" s="7">
        <f>B176</f>
        <v>17900</v>
      </c>
      <c r="C177" s="8">
        <v>132</v>
      </c>
      <c r="D177" s="7">
        <f t="shared" si="54"/>
        <v>23628</v>
      </c>
      <c r="E177" s="8">
        <v>0</v>
      </c>
      <c r="F177" s="7">
        <f t="shared" si="56"/>
        <v>0</v>
      </c>
      <c r="G177" s="8">
        <v>0</v>
      </c>
      <c r="H177" s="7">
        <f t="shared" si="57"/>
        <v>0</v>
      </c>
      <c r="I177" s="7">
        <f t="shared" si="46"/>
        <v>1790</v>
      </c>
      <c r="J177" s="7"/>
      <c r="K177" s="8">
        <f t="shared" si="55"/>
        <v>43318</v>
      </c>
      <c r="L177" s="7">
        <v>0</v>
      </c>
      <c r="M177" s="7">
        <f t="shared" si="53"/>
        <v>4153</v>
      </c>
      <c r="N177" s="7">
        <v>1100</v>
      </c>
      <c r="O177" s="11">
        <v>0</v>
      </c>
      <c r="P177" s="7">
        <v>0</v>
      </c>
      <c r="Q177" s="7">
        <v>2000</v>
      </c>
      <c r="R177" s="7">
        <v>0</v>
      </c>
      <c r="S177" s="7">
        <f t="shared" si="59"/>
        <v>7253</v>
      </c>
      <c r="T177" s="7">
        <f t="shared" si="58"/>
        <v>36065</v>
      </c>
      <c r="U177" s="7"/>
      <c r="V177" s="7"/>
      <c r="W177" s="9">
        <v>42746</v>
      </c>
    </row>
    <row r="178" spans="1:23" ht="22.5" customHeight="1" x14ac:dyDescent="0.25">
      <c r="A178" s="33">
        <v>42736</v>
      </c>
      <c r="B178" s="7">
        <f>B177</f>
        <v>17900</v>
      </c>
      <c r="C178" s="8">
        <v>132</v>
      </c>
      <c r="D178" s="7">
        <f t="shared" si="54"/>
        <v>23628</v>
      </c>
      <c r="E178" s="8">
        <v>0</v>
      </c>
      <c r="F178" s="7">
        <f t="shared" si="56"/>
        <v>0</v>
      </c>
      <c r="G178" s="8">
        <v>0</v>
      </c>
      <c r="H178" s="7">
        <f t="shared" si="57"/>
        <v>0</v>
      </c>
      <c r="I178" s="7">
        <f t="shared" si="46"/>
        <v>1790</v>
      </c>
      <c r="J178" s="7"/>
      <c r="K178" s="8">
        <f t="shared" si="55"/>
        <v>43318</v>
      </c>
      <c r="L178" s="7">
        <v>0</v>
      </c>
      <c r="M178" s="7">
        <f t="shared" si="53"/>
        <v>4153</v>
      </c>
      <c r="N178" s="7">
        <v>1100</v>
      </c>
      <c r="O178" s="11">
        <v>0</v>
      </c>
      <c r="P178" s="7">
        <v>0</v>
      </c>
      <c r="Q178" s="7">
        <v>0</v>
      </c>
      <c r="R178" s="7">
        <v>0</v>
      </c>
      <c r="S178" s="7">
        <f t="shared" si="59"/>
        <v>5253</v>
      </c>
      <c r="T178" s="7">
        <f t="shared" si="58"/>
        <v>38065</v>
      </c>
      <c r="U178" s="7"/>
      <c r="V178" s="7"/>
      <c r="W178" s="9">
        <v>42767</v>
      </c>
    </row>
    <row r="179" spans="1:23" ht="22.5" customHeight="1" x14ac:dyDescent="0.25">
      <c r="A179" s="33">
        <v>42767</v>
      </c>
      <c r="B179" s="7">
        <f>B178</f>
        <v>17900</v>
      </c>
      <c r="C179" s="8">
        <v>132</v>
      </c>
      <c r="D179" s="7">
        <f t="shared" si="54"/>
        <v>23628</v>
      </c>
      <c r="E179" s="8">
        <v>0</v>
      </c>
      <c r="F179" s="7">
        <f t="shared" si="56"/>
        <v>0</v>
      </c>
      <c r="G179" s="8">
        <v>0</v>
      </c>
      <c r="H179" s="7">
        <f t="shared" si="57"/>
        <v>0</v>
      </c>
      <c r="I179" s="7">
        <f t="shared" si="46"/>
        <v>1790</v>
      </c>
      <c r="J179" s="7"/>
      <c r="K179" s="8">
        <f t="shared" si="55"/>
        <v>43318</v>
      </c>
      <c r="L179" s="7">
        <v>0</v>
      </c>
      <c r="M179" s="7">
        <f t="shared" si="53"/>
        <v>4153</v>
      </c>
      <c r="N179" s="7">
        <v>1100</v>
      </c>
      <c r="O179" s="11">
        <v>0</v>
      </c>
      <c r="P179" s="7">
        <v>0</v>
      </c>
      <c r="Q179" s="7">
        <v>0</v>
      </c>
      <c r="R179" s="7">
        <v>0</v>
      </c>
      <c r="S179" s="7">
        <f t="shared" si="59"/>
        <v>5253</v>
      </c>
      <c r="T179" s="7">
        <f t="shared" si="58"/>
        <v>38065</v>
      </c>
      <c r="U179" s="7"/>
      <c r="V179" s="7"/>
      <c r="W179" s="9">
        <v>42818</v>
      </c>
    </row>
    <row r="180" spans="1:23" ht="22.5" customHeight="1" x14ac:dyDescent="0.25">
      <c r="A180" s="33">
        <v>42795</v>
      </c>
      <c r="B180" s="7">
        <f>B179</f>
        <v>17900</v>
      </c>
      <c r="C180" s="8">
        <v>132</v>
      </c>
      <c r="D180" s="7">
        <f t="shared" si="54"/>
        <v>23628</v>
      </c>
      <c r="E180" s="8">
        <v>0</v>
      </c>
      <c r="F180" s="7">
        <f t="shared" si="56"/>
        <v>0</v>
      </c>
      <c r="G180" s="8">
        <v>0</v>
      </c>
      <c r="H180" s="7">
        <f t="shared" si="57"/>
        <v>0</v>
      </c>
      <c r="I180" s="7">
        <f t="shared" si="46"/>
        <v>1790</v>
      </c>
      <c r="J180" s="7"/>
      <c r="K180" s="8">
        <f t="shared" si="55"/>
        <v>43318</v>
      </c>
      <c r="L180" s="7">
        <v>0</v>
      </c>
      <c r="M180" s="7">
        <f t="shared" si="53"/>
        <v>4153</v>
      </c>
      <c r="N180" s="7">
        <v>1100</v>
      </c>
      <c r="O180" s="11">
        <v>0</v>
      </c>
      <c r="P180" s="7">
        <v>0</v>
      </c>
      <c r="Q180" s="7">
        <v>0</v>
      </c>
      <c r="R180" s="7">
        <v>0</v>
      </c>
      <c r="S180" s="7">
        <f t="shared" si="59"/>
        <v>5253</v>
      </c>
      <c r="T180" s="7">
        <f t="shared" si="58"/>
        <v>38065</v>
      </c>
      <c r="U180" s="7" t="s">
        <v>70</v>
      </c>
      <c r="V180" s="7" t="s">
        <v>56</v>
      </c>
      <c r="W180" s="9">
        <v>42886</v>
      </c>
    </row>
    <row r="181" spans="1:23" ht="22.5" customHeight="1" x14ac:dyDescent="0.25">
      <c r="A181" s="33" t="s">
        <v>39</v>
      </c>
      <c r="B181" s="7">
        <v>0</v>
      </c>
      <c r="C181" s="8">
        <v>4</v>
      </c>
      <c r="D181" s="7">
        <f>(D182-D180)*3</f>
        <v>2148</v>
      </c>
      <c r="E181" s="8">
        <v>0</v>
      </c>
      <c r="F181" s="7">
        <f t="shared" ref="F181" si="60">B181*E181%</f>
        <v>0</v>
      </c>
      <c r="G181" s="8">
        <v>0</v>
      </c>
      <c r="H181" s="7">
        <f t="shared" ref="H181" si="61">(B181+D181)*G181%</f>
        <v>0</v>
      </c>
      <c r="I181" s="7">
        <f t="shared" si="46"/>
        <v>0</v>
      </c>
      <c r="J181" s="7"/>
      <c r="K181" s="8">
        <f t="shared" si="55"/>
        <v>2148</v>
      </c>
      <c r="L181" s="7">
        <v>0</v>
      </c>
      <c r="M181" s="7">
        <f t="shared" si="53"/>
        <v>215</v>
      </c>
      <c r="N181" s="7">
        <v>0</v>
      </c>
      <c r="O181" s="11">
        <v>0</v>
      </c>
      <c r="P181" s="7">
        <v>0</v>
      </c>
      <c r="Q181" s="7">
        <v>0</v>
      </c>
      <c r="R181" s="7">
        <v>0</v>
      </c>
      <c r="S181" s="7">
        <f t="shared" si="59"/>
        <v>215</v>
      </c>
      <c r="T181" s="7">
        <f t="shared" si="58"/>
        <v>1933</v>
      </c>
      <c r="U181" s="7"/>
      <c r="V181" s="7"/>
      <c r="W181" s="9"/>
    </row>
    <row r="182" spans="1:23" ht="22.5" customHeight="1" x14ac:dyDescent="0.25">
      <c r="A182" s="33">
        <v>42826</v>
      </c>
      <c r="B182" s="7">
        <f>B180</f>
        <v>17900</v>
      </c>
      <c r="C182" s="8">
        <v>136</v>
      </c>
      <c r="D182" s="7">
        <f t="shared" si="54"/>
        <v>24344</v>
      </c>
      <c r="E182" s="8">
        <v>0</v>
      </c>
      <c r="F182" s="7">
        <f t="shared" ref="F182:F191" si="62">B182*E182%</f>
        <v>0</v>
      </c>
      <c r="G182" s="8">
        <v>0</v>
      </c>
      <c r="H182" s="7">
        <f t="shared" ref="H182:H191" si="63">(B182+D182)*G182%</f>
        <v>0</v>
      </c>
      <c r="I182" s="7">
        <f t="shared" si="46"/>
        <v>1790</v>
      </c>
      <c r="J182" s="7"/>
      <c r="K182" s="8">
        <f t="shared" si="55"/>
        <v>44034</v>
      </c>
      <c r="L182" s="7">
        <v>0</v>
      </c>
      <c r="M182" s="7">
        <f t="shared" si="53"/>
        <v>4224</v>
      </c>
      <c r="N182" s="7">
        <v>1100</v>
      </c>
      <c r="O182" s="11">
        <v>0</v>
      </c>
      <c r="P182" s="7">
        <v>0</v>
      </c>
      <c r="Q182" s="7">
        <v>0</v>
      </c>
      <c r="R182" s="7">
        <v>253</v>
      </c>
      <c r="S182" s="7">
        <f t="shared" si="59"/>
        <v>5577</v>
      </c>
      <c r="T182" s="7">
        <f t="shared" si="58"/>
        <v>38457</v>
      </c>
      <c r="U182" s="7" t="s">
        <v>71</v>
      </c>
      <c r="V182" s="7" t="s">
        <v>57</v>
      </c>
      <c r="W182" s="9">
        <v>42887</v>
      </c>
    </row>
    <row r="183" spans="1:23" ht="22.5" customHeight="1" x14ac:dyDescent="0.25">
      <c r="A183" s="33">
        <v>42856</v>
      </c>
      <c r="B183" s="7">
        <f>B182</f>
        <v>17900</v>
      </c>
      <c r="C183" s="8">
        <v>136</v>
      </c>
      <c r="D183" s="7">
        <f t="shared" si="54"/>
        <v>24344</v>
      </c>
      <c r="E183" s="8">
        <v>0</v>
      </c>
      <c r="F183" s="7">
        <f t="shared" si="62"/>
        <v>0</v>
      </c>
      <c r="G183" s="8">
        <v>0</v>
      </c>
      <c r="H183" s="7">
        <f t="shared" si="63"/>
        <v>0</v>
      </c>
      <c r="I183" s="7">
        <f t="shared" si="46"/>
        <v>1790</v>
      </c>
      <c r="J183" s="7"/>
      <c r="K183" s="8">
        <f t="shared" si="55"/>
        <v>44034</v>
      </c>
      <c r="L183" s="7">
        <v>0</v>
      </c>
      <c r="M183" s="7">
        <f t="shared" si="53"/>
        <v>4224</v>
      </c>
      <c r="N183" s="7">
        <v>1100</v>
      </c>
      <c r="O183" s="11">
        <v>0</v>
      </c>
      <c r="P183" s="7">
        <v>0</v>
      </c>
      <c r="Q183" s="7">
        <v>0</v>
      </c>
      <c r="R183" s="7">
        <v>0</v>
      </c>
      <c r="S183" s="7">
        <f t="shared" si="59"/>
        <v>5324</v>
      </c>
      <c r="T183" s="7">
        <f t="shared" si="58"/>
        <v>38710</v>
      </c>
      <c r="U183" s="7" t="s">
        <v>72</v>
      </c>
      <c r="V183" s="7" t="s">
        <v>58</v>
      </c>
      <c r="W183" s="9">
        <v>42915</v>
      </c>
    </row>
    <row r="184" spans="1:23" ht="22.5" customHeight="1" x14ac:dyDescent="0.25">
      <c r="A184" s="33">
        <v>42887</v>
      </c>
      <c r="B184" s="7">
        <f>B183</f>
        <v>17900</v>
      </c>
      <c r="C184" s="8">
        <v>136</v>
      </c>
      <c r="D184" s="7">
        <f t="shared" si="54"/>
        <v>24344</v>
      </c>
      <c r="E184" s="8">
        <v>0</v>
      </c>
      <c r="F184" s="7">
        <f t="shared" si="62"/>
        <v>0</v>
      </c>
      <c r="G184" s="8">
        <v>0</v>
      </c>
      <c r="H184" s="7">
        <f t="shared" si="63"/>
        <v>0</v>
      </c>
      <c r="I184" s="7">
        <f t="shared" si="46"/>
        <v>1790</v>
      </c>
      <c r="J184" s="7"/>
      <c r="K184" s="8">
        <f t="shared" si="55"/>
        <v>44034</v>
      </c>
      <c r="L184" s="7">
        <v>0</v>
      </c>
      <c r="M184" s="7">
        <f t="shared" si="53"/>
        <v>4224</v>
      </c>
      <c r="N184" s="7">
        <v>1100</v>
      </c>
      <c r="O184" s="11">
        <v>0</v>
      </c>
      <c r="P184" s="7">
        <v>0</v>
      </c>
      <c r="Q184" s="7">
        <v>0</v>
      </c>
      <c r="R184" s="7">
        <v>0</v>
      </c>
      <c r="S184" s="7">
        <f t="shared" si="59"/>
        <v>5324</v>
      </c>
      <c r="T184" s="7">
        <f t="shared" si="58"/>
        <v>38710</v>
      </c>
      <c r="U184" s="7" t="s">
        <v>73</v>
      </c>
      <c r="V184" s="7" t="s">
        <v>59</v>
      </c>
      <c r="W184" s="9">
        <v>42926</v>
      </c>
    </row>
    <row r="185" spans="1:23" ht="22.5" customHeight="1" x14ac:dyDescent="0.25">
      <c r="A185" s="33">
        <v>42917</v>
      </c>
      <c r="B185" s="7">
        <v>18440</v>
      </c>
      <c r="C185" s="8">
        <v>136</v>
      </c>
      <c r="D185" s="7">
        <f t="shared" si="54"/>
        <v>25078</v>
      </c>
      <c r="E185" s="8">
        <v>0</v>
      </c>
      <c r="F185" s="7">
        <f t="shared" si="62"/>
        <v>0</v>
      </c>
      <c r="G185" s="8">
        <v>0</v>
      </c>
      <c r="H185" s="7">
        <f t="shared" si="63"/>
        <v>0</v>
      </c>
      <c r="I185" s="7">
        <f t="shared" si="46"/>
        <v>1844</v>
      </c>
      <c r="J185" s="7"/>
      <c r="K185" s="8">
        <f t="shared" si="55"/>
        <v>45362</v>
      </c>
      <c r="L185" s="7">
        <v>0</v>
      </c>
      <c r="M185" s="7">
        <f t="shared" si="53"/>
        <v>4352</v>
      </c>
      <c r="N185" s="7">
        <v>1100</v>
      </c>
      <c r="O185" s="11">
        <v>0</v>
      </c>
      <c r="P185" s="7">
        <v>0</v>
      </c>
      <c r="Q185" s="7">
        <v>0</v>
      </c>
      <c r="R185" s="7">
        <v>0</v>
      </c>
      <c r="S185" s="7">
        <f t="shared" si="59"/>
        <v>5452</v>
      </c>
      <c r="T185" s="7">
        <f t="shared" si="58"/>
        <v>39910</v>
      </c>
      <c r="U185" s="7" t="s">
        <v>74</v>
      </c>
      <c r="V185" s="7" t="s">
        <v>60</v>
      </c>
      <c r="W185" s="9">
        <v>42964</v>
      </c>
    </row>
    <row r="186" spans="1:23" ht="22.5" customHeight="1" x14ac:dyDescent="0.25">
      <c r="A186" s="33">
        <v>42948</v>
      </c>
      <c r="B186" s="7">
        <f>B185</f>
        <v>18440</v>
      </c>
      <c r="C186" s="8">
        <v>136</v>
      </c>
      <c r="D186" s="7">
        <f t="shared" si="54"/>
        <v>25078</v>
      </c>
      <c r="E186" s="8">
        <v>0</v>
      </c>
      <c r="F186" s="7">
        <f t="shared" si="62"/>
        <v>0</v>
      </c>
      <c r="G186" s="8">
        <v>0</v>
      </c>
      <c r="H186" s="7">
        <f t="shared" si="63"/>
        <v>0</v>
      </c>
      <c r="I186" s="7">
        <f t="shared" si="46"/>
        <v>1844</v>
      </c>
      <c r="J186" s="7"/>
      <c r="K186" s="8">
        <f t="shared" si="55"/>
        <v>45362</v>
      </c>
      <c r="L186" s="7">
        <v>0</v>
      </c>
      <c r="M186" s="7">
        <f t="shared" si="53"/>
        <v>4352</v>
      </c>
      <c r="N186" s="7">
        <v>1100</v>
      </c>
      <c r="O186" s="11">
        <v>0</v>
      </c>
      <c r="P186" s="7">
        <v>0</v>
      </c>
      <c r="Q186" s="7">
        <v>200</v>
      </c>
      <c r="R186" s="7">
        <v>0</v>
      </c>
      <c r="S186" s="7">
        <f t="shared" si="59"/>
        <v>5652</v>
      </c>
      <c r="T186" s="7">
        <f t="shared" si="58"/>
        <v>39710</v>
      </c>
      <c r="U186" s="7" t="s">
        <v>75</v>
      </c>
      <c r="V186" s="7" t="s">
        <v>61</v>
      </c>
      <c r="W186" s="9">
        <v>42980</v>
      </c>
    </row>
    <row r="187" spans="1:23" ht="22.5" customHeight="1" x14ac:dyDescent="0.25">
      <c r="A187" s="33">
        <v>42979</v>
      </c>
      <c r="B187" s="7">
        <f>B186</f>
        <v>18440</v>
      </c>
      <c r="C187" s="8">
        <v>136</v>
      </c>
      <c r="D187" s="7">
        <f t="shared" si="54"/>
        <v>25078</v>
      </c>
      <c r="E187" s="8">
        <v>0</v>
      </c>
      <c r="F187" s="7">
        <f t="shared" si="62"/>
        <v>0</v>
      </c>
      <c r="G187" s="8">
        <v>0</v>
      </c>
      <c r="H187" s="7">
        <f t="shared" si="63"/>
        <v>0</v>
      </c>
      <c r="I187" s="7">
        <f t="shared" si="46"/>
        <v>1844</v>
      </c>
      <c r="J187" s="7"/>
      <c r="K187" s="8">
        <f t="shared" si="55"/>
        <v>45362</v>
      </c>
      <c r="L187" s="7">
        <v>0</v>
      </c>
      <c r="M187" s="7">
        <f t="shared" si="53"/>
        <v>4352</v>
      </c>
      <c r="N187" s="7">
        <v>1100</v>
      </c>
      <c r="O187" s="11">
        <v>0</v>
      </c>
      <c r="P187" s="7">
        <v>0</v>
      </c>
      <c r="Q187" s="7">
        <v>200</v>
      </c>
      <c r="R187" s="7">
        <v>0</v>
      </c>
      <c r="S187" s="7">
        <f t="shared" si="59"/>
        <v>5652</v>
      </c>
      <c r="T187" s="7">
        <f t="shared" si="58"/>
        <v>39710</v>
      </c>
      <c r="U187" s="7" t="s">
        <v>76</v>
      </c>
      <c r="V187" s="7" t="s">
        <v>62</v>
      </c>
      <c r="W187" s="9">
        <v>43014</v>
      </c>
    </row>
    <row r="188" spans="1:23" ht="22.5" customHeight="1" x14ac:dyDescent="0.25">
      <c r="A188" s="33" t="s">
        <v>40</v>
      </c>
      <c r="B188" s="7">
        <v>0</v>
      </c>
      <c r="C188" s="8">
        <v>3</v>
      </c>
      <c r="D188" s="7">
        <f>(D189-D187)*3</f>
        <v>1662</v>
      </c>
      <c r="E188" s="8">
        <v>0</v>
      </c>
      <c r="F188" s="7">
        <f t="shared" ref="F188" si="64">B188*E188%</f>
        <v>0</v>
      </c>
      <c r="G188" s="8">
        <v>0</v>
      </c>
      <c r="H188" s="7">
        <f t="shared" ref="H188" si="65">(B188+D188)*G188%</f>
        <v>0</v>
      </c>
      <c r="I188" s="7">
        <f t="shared" si="46"/>
        <v>0</v>
      </c>
      <c r="J188" s="7"/>
      <c r="K188" s="8">
        <f t="shared" si="55"/>
        <v>1662</v>
      </c>
      <c r="L188" s="7">
        <v>0</v>
      </c>
      <c r="M188" s="7">
        <f t="shared" si="53"/>
        <v>166</v>
      </c>
      <c r="N188" s="7">
        <v>0</v>
      </c>
      <c r="O188" s="11">
        <v>0</v>
      </c>
      <c r="P188" s="7">
        <v>0</v>
      </c>
      <c r="Q188" s="7">
        <v>0</v>
      </c>
      <c r="R188" s="7">
        <v>0</v>
      </c>
      <c r="S188" s="7">
        <f t="shared" si="59"/>
        <v>166</v>
      </c>
      <c r="T188" s="7">
        <f t="shared" si="58"/>
        <v>1496</v>
      </c>
      <c r="U188" s="7" t="s">
        <v>69</v>
      </c>
      <c r="V188" s="7" t="s">
        <v>68</v>
      </c>
      <c r="W188" s="9">
        <v>43061</v>
      </c>
    </row>
    <row r="189" spans="1:23" ht="22.5" customHeight="1" x14ac:dyDescent="0.25">
      <c r="A189" s="33">
        <v>43009</v>
      </c>
      <c r="B189" s="7">
        <f>B187</f>
        <v>18440</v>
      </c>
      <c r="C189" s="8">
        <v>139</v>
      </c>
      <c r="D189" s="7">
        <f t="shared" si="54"/>
        <v>25632</v>
      </c>
      <c r="E189" s="8">
        <v>0</v>
      </c>
      <c r="F189" s="7">
        <f t="shared" si="62"/>
        <v>0</v>
      </c>
      <c r="G189" s="8">
        <v>0</v>
      </c>
      <c r="H189" s="7">
        <f t="shared" si="63"/>
        <v>0</v>
      </c>
      <c r="I189" s="7">
        <f t="shared" si="46"/>
        <v>1844</v>
      </c>
      <c r="J189" s="7"/>
      <c r="K189" s="8">
        <f t="shared" si="55"/>
        <v>45916</v>
      </c>
      <c r="L189" s="7">
        <v>0</v>
      </c>
      <c r="M189" s="7">
        <f t="shared" si="53"/>
        <v>4407</v>
      </c>
      <c r="N189" s="7">
        <v>1100</v>
      </c>
      <c r="O189" s="11">
        <v>0</v>
      </c>
      <c r="P189" s="7">
        <v>0</v>
      </c>
      <c r="Q189" s="7">
        <v>200</v>
      </c>
      <c r="R189" s="7">
        <v>0</v>
      </c>
      <c r="S189" s="7">
        <f t="shared" si="59"/>
        <v>5707</v>
      </c>
      <c r="T189" s="7">
        <f t="shared" si="58"/>
        <v>40209</v>
      </c>
      <c r="U189" s="7" t="s">
        <v>77</v>
      </c>
      <c r="V189" s="7" t="s">
        <v>63</v>
      </c>
      <c r="W189" s="9">
        <v>43047</v>
      </c>
    </row>
    <row r="190" spans="1:23" ht="22.5" customHeight="1" x14ac:dyDescent="0.25">
      <c r="A190" s="33" t="s">
        <v>45</v>
      </c>
      <c r="B190" s="7">
        <v>0</v>
      </c>
      <c r="C190" s="8">
        <v>0</v>
      </c>
      <c r="D190" s="7">
        <f t="shared" si="54"/>
        <v>0</v>
      </c>
      <c r="E190" s="8">
        <v>0</v>
      </c>
      <c r="F190" s="7">
        <f t="shared" si="62"/>
        <v>0</v>
      </c>
      <c r="G190" s="8">
        <v>0</v>
      </c>
      <c r="H190" s="7">
        <f t="shared" si="63"/>
        <v>0</v>
      </c>
      <c r="I190" s="7">
        <f t="shared" si="46"/>
        <v>0</v>
      </c>
      <c r="J190" s="7">
        <v>6774</v>
      </c>
      <c r="K190" s="8">
        <f t="shared" si="55"/>
        <v>6774</v>
      </c>
      <c r="L190" s="7">
        <v>0</v>
      </c>
      <c r="M190" s="7">
        <f t="shared" si="53"/>
        <v>0</v>
      </c>
      <c r="N190" s="7">
        <v>0</v>
      </c>
      <c r="O190" s="11">
        <v>0</v>
      </c>
      <c r="P190" s="7">
        <v>0</v>
      </c>
      <c r="Q190" s="7">
        <v>0</v>
      </c>
      <c r="R190" s="7">
        <v>0</v>
      </c>
      <c r="S190" s="7">
        <f t="shared" ref="S190" si="66">SUM(L190:R190)</f>
        <v>0</v>
      </c>
      <c r="T190" s="7">
        <f t="shared" si="58"/>
        <v>6774</v>
      </c>
      <c r="U190" s="7" t="s">
        <v>67</v>
      </c>
      <c r="V190" s="7" t="s">
        <v>66</v>
      </c>
      <c r="W190" s="9">
        <v>43032</v>
      </c>
    </row>
    <row r="191" spans="1:23" ht="22.5" customHeight="1" x14ac:dyDescent="0.25">
      <c r="A191" s="33">
        <v>43040</v>
      </c>
      <c r="B191" s="7">
        <f>B189</f>
        <v>18440</v>
      </c>
      <c r="C191" s="8">
        <v>139</v>
      </c>
      <c r="D191" s="7">
        <f t="shared" si="54"/>
        <v>25632</v>
      </c>
      <c r="E191" s="8">
        <v>0</v>
      </c>
      <c r="F191" s="7">
        <f t="shared" si="62"/>
        <v>0</v>
      </c>
      <c r="G191" s="8">
        <v>0</v>
      </c>
      <c r="H191" s="7">
        <f t="shared" si="63"/>
        <v>0</v>
      </c>
      <c r="I191" s="7">
        <f t="shared" si="46"/>
        <v>1844</v>
      </c>
      <c r="J191" s="7"/>
      <c r="K191" s="8">
        <f t="shared" si="55"/>
        <v>45916</v>
      </c>
      <c r="L191" s="7">
        <v>0</v>
      </c>
      <c r="M191" s="7">
        <f t="shared" si="53"/>
        <v>4407</v>
      </c>
      <c r="N191" s="7">
        <v>1100</v>
      </c>
      <c r="O191" s="11">
        <v>0</v>
      </c>
      <c r="P191" s="7">
        <v>0</v>
      </c>
      <c r="Q191" s="7">
        <v>200</v>
      </c>
      <c r="R191" s="7">
        <v>0</v>
      </c>
      <c r="S191" s="7">
        <f t="shared" si="59"/>
        <v>5707</v>
      </c>
      <c r="T191" s="7">
        <f t="shared" si="58"/>
        <v>40209</v>
      </c>
      <c r="U191" s="7" t="s">
        <v>78</v>
      </c>
      <c r="V191" s="7" t="s">
        <v>64</v>
      </c>
      <c r="W191" s="9">
        <v>43075</v>
      </c>
    </row>
    <row r="192" spans="1:23" s="28" customFormat="1" ht="21.75" customHeight="1" x14ac:dyDescent="0.25">
      <c r="A192" s="33">
        <v>43070</v>
      </c>
      <c r="B192" s="7">
        <f>B191</f>
        <v>18440</v>
      </c>
      <c r="C192" s="8">
        <v>139</v>
      </c>
      <c r="D192" s="7">
        <f t="shared" si="54"/>
        <v>25632</v>
      </c>
      <c r="E192" s="8">
        <v>0</v>
      </c>
      <c r="F192" s="7">
        <f t="shared" si="56"/>
        <v>0</v>
      </c>
      <c r="G192" s="8">
        <v>0</v>
      </c>
      <c r="H192" s="7">
        <f t="shared" si="57"/>
        <v>0</v>
      </c>
      <c r="I192" s="7">
        <f t="shared" si="46"/>
        <v>1844</v>
      </c>
      <c r="J192" s="7"/>
      <c r="K192" s="8">
        <f t="shared" si="55"/>
        <v>45916</v>
      </c>
      <c r="L192" s="7">
        <v>0</v>
      </c>
      <c r="M192" s="7">
        <f t="shared" si="53"/>
        <v>4407</v>
      </c>
      <c r="N192" s="7">
        <v>1100</v>
      </c>
      <c r="O192" s="11">
        <v>0</v>
      </c>
      <c r="P192" s="7">
        <v>0</v>
      </c>
      <c r="Q192" s="7">
        <v>0</v>
      </c>
      <c r="R192" s="7">
        <v>0</v>
      </c>
      <c r="S192" s="7">
        <f t="shared" si="59"/>
        <v>5507</v>
      </c>
      <c r="T192" s="7">
        <f t="shared" si="58"/>
        <v>40409</v>
      </c>
      <c r="U192" s="7"/>
      <c r="V192" s="7"/>
      <c r="W192" s="9"/>
    </row>
    <row r="193" spans="1:23" ht="45.75" customHeight="1" x14ac:dyDescent="0.25">
      <c r="A193" s="36"/>
      <c r="B193" s="26">
        <f>SUM(B4:B192)</f>
        <v>1843981</v>
      </c>
      <c r="C193" s="26"/>
      <c r="D193" s="26">
        <f>SUM(D4:D192)</f>
        <v>1565052.4</v>
      </c>
      <c r="E193" s="26"/>
      <c r="F193" s="26">
        <f>SUM(F4:F192)</f>
        <v>10890</v>
      </c>
      <c r="G193" s="26"/>
      <c r="H193" s="26">
        <f t="shared" ref="H193:T193" si="67">SUM(H4:H192)</f>
        <v>90766.49</v>
      </c>
      <c r="I193" s="26">
        <f t="shared" si="67"/>
        <v>178399</v>
      </c>
      <c r="J193" s="26">
        <f t="shared" si="67"/>
        <v>21572</v>
      </c>
      <c r="K193" s="26">
        <f t="shared" si="67"/>
        <v>3785815</v>
      </c>
      <c r="L193" s="26">
        <f t="shared" si="67"/>
        <v>6643</v>
      </c>
      <c r="M193" s="26">
        <f t="shared" si="67"/>
        <v>358200</v>
      </c>
      <c r="N193" s="26">
        <f t="shared" si="67"/>
        <v>104360</v>
      </c>
      <c r="O193" s="26">
        <f t="shared" si="67"/>
        <v>502.78000000000048</v>
      </c>
      <c r="P193" s="26">
        <f t="shared" si="67"/>
        <v>22992</v>
      </c>
      <c r="Q193" s="26">
        <f t="shared" si="67"/>
        <v>16935</v>
      </c>
      <c r="R193" s="26">
        <f t="shared" si="67"/>
        <v>2128.9800000000005</v>
      </c>
      <c r="S193" s="26">
        <f t="shared" si="67"/>
        <v>510828.76000000007</v>
      </c>
      <c r="T193" s="26">
        <f t="shared" si="67"/>
        <v>3274986.2400000007</v>
      </c>
      <c r="U193" s="26"/>
      <c r="V193" s="26"/>
      <c r="W193" s="27"/>
    </row>
    <row r="194" spans="1:23" ht="16.5" customHeight="1" x14ac:dyDescent="0.25">
      <c r="A194" s="44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6"/>
    </row>
    <row r="195" spans="1:23" ht="21" customHeight="1" x14ac:dyDescent="0.25">
      <c r="A195" s="49" t="s">
        <v>84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</row>
    <row r="196" spans="1:23" ht="21" customHeight="1" x14ac:dyDescent="0.25">
      <c r="A196" s="50" t="s">
        <v>83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</row>
  </sheetData>
  <mergeCells count="4">
    <mergeCell ref="A2:W2"/>
    <mergeCell ref="A1:W1"/>
    <mergeCell ref="A195:W195"/>
    <mergeCell ref="A196:W196"/>
  </mergeCells>
  <printOptions horizontalCentered="1"/>
  <pageMargins left="0" right="0" top="0" bottom="0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2018-01-05T14:08:14Z</dcterms:modified>
</cp:coreProperties>
</file>