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 codeName="{8C4F1C90-05EB-6A55-5F09-09C24B55AC0B}"/>
  <workbookPr codeName="ThisWorkbook" defaultThemeVersion="124226"/>
  <bookViews>
    <workbookView xWindow="65416" yWindow="65416" windowWidth="20730" windowHeight="11310" activeTab="0"/>
  </bookViews>
  <sheets>
    <sheet name="Master" sheetId="1" r:id="rId1"/>
    <sheet name="Arrear Sheet" sheetId="2" r:id="rId2"/>
    <sheet name="Fixation" sheetId="3" r:id="rId3"/>
    <sheet name="ACP" sheetId="5" r:id="rId4"/>
    <sheet name="Notional" sheetId="6" r:id="rId5"/>
    <sheet name="Promotion" sheetId="7" r:id="rId6"/>
    <sheet name="HRA" sheetId="9" r:id="rId7"/>
    <sheet name="7th pay chart" sheetId="4" r:id="rId8"/>
  </sheets>
  <definedNames>
    <definedName name="ACP">'ACP'!$S$2:$S$9</definedName>
    <definedName name="levels">'7th pay chart'!$B$58:$Y$58</definedName>
    <definedName name="Months">'Arrear Sheet'!$AX$5:$AX$16</definedName>
    <definedName name="_xlnm.Print_Area" localSheetId="1">'Arrear Sheet'!$A$1:$AE$26</definedName>
  </definedNames>
  <calcPr calcId="144525"/>
</workbook>
</file>

<file path=xl/sharedStrings.xml><?xml version="1.0" encoding="utf-8"?>
<sst xmlns="http://schemas.openxmlformats.org/spreadsheetml/2006/main" count="312" uniqueCount="181">
  <si>
    <t>Principal Government Senior Scondary School, Rooppura</t>
  </si>
  <si>
    <t>S.No.</t>
  </si>
  <si>
    <t>Basic</t>
  </si>
  <si>
    <t>Alread Drawn</t>
  </si>
  <si>
    <t>DA</t>
  </si>
  <si>
    <t>HRA</t>
  </si>
  <si>
    <t>To Be Drawn</t>
  </si>
  <si>
    <t>Difference</t>
  </si>
  <si>
    <t>Deductions</t>
  </si>
  <si>
    <t>NPS</t>
  </si>
  <si>
    <t>GPF</t>
  </si>
  <si>
    <t>SI</t>
  </si>
  <si>
    <t>RPMF</t>
  </si>
  <si>
    <t>Drawn</t>
  </si>
  <si>
    <t>Diff</t>
  </si>
  <si>
    <t>ITAX</t>
  </si>
  <si>
    <t>Total Deductions</t>
  </si>
  <si>
    <t>Total</t>
  </si>
  <si>
    <t>Net</t>
  </si>
  <si>
    <t>Name Of Employee</t>
  </si>
  <si>
    <t>Post</t>
  </si>
  <si>
    <t>DA Rate</t>
  </si>
  <si>
    <t>HRA Rate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</si>
  <si>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</si>
  <si>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</si>
  <si>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</si>
  <si>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</si>
  <si>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</si>
  <si>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</si>
  <si>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</si>
  <si>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</si>
  <si>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</si>
  <si>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</si>
  <si>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</si>
  <si>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</si>
  <si>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</si>
  <si>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From</t>
  </si>
  <si>
    <t>to</t>
  </si>
  <si>
    <t>Ashwini Kumar</t>
  </si>
  <si>
    <t>Senior Teacher</t>
  </si>
  <si>
    <t>If GPF Employee select "NO"</t>
  </si>
  <si>
    <t>Type Of Areear</t>
  </si>
  <si>
    <t>Principal</t>
  </si>
  <si>
    <t>Government Senior Secondary School</t>
  </si>
  <si>
    <t>Rooppura (Kuchaman City)</t>
  </si>
  <si>
    <t>For Seal</t>
  </si>
  <si>
    <t>Due</t>
  </si>
  <si>
    <t>Yes</t>
  </si>
  <si>
    <t>Rupees In Words-</t>
  </si>
  <si>
    <t>To Be Darwn</t>
  </si>
  <si>
    <t>Already Drawn</t>
  </si>
  <si>
    <t>dk;kZy; jktdh; mPp ek/;fed fo|ky;] :iiwjk ¼dqpkeu flVh½</t>
  </si>
  <si>
    <t>dk;kZy; vkns'k</t>
  </si>
  <si>
    <t>Ø-la-</t>
  </si>
  <si>
    <t>uke dkfeZd</t>
  </si>
  <si>
    <t>in</t>
  </si>
  <si>
    <t>tUefrfFk</t>
  </si>
  <si>
    <t>dk;Z xzg.k frfFk</t>
  </si>
  <si>
    <t>LFkk;hdj.k frfFk ,oa fu;fer osru J[kyk izkfIr frfFk</t>
  </si>
  <si>
    <t>Loh—r jfuax is cS.M</t>
  </si>
  <si>
    <t>is&amp;eSfVªDl ysoy</t>
  </si>
  <si>
    <t>osru</t>
  </si>
  <si>
    <t>vkxkeh okf"kZd osru o`f) fnukad</t>
  </si>
  <si>
    <t>Øekad%&amp;</t>
  </si>
  <si>
    <t>fnukad%&amp;</t>
  </si>
  <si>
    <t>1-Jheku funs’kd ek/;fed f’k{kk jktLFkku]chdkusj</t>
  </si>
  <si>
    <t>2-Jheku ftyk f'k{kk vf/kdkjh ek/;0¼eq0½---------------------------</t>
  </si>
  <si>
    <t>3-Jheku dks"kkf/kdkjh@midks"kkf/kdkjh------------------------------------</t>
  </si>
  <si>
    <t>4-lacf/kr dkfeZd-------------------------------------------------------------------------</t>
  </si>
  <si>
    <t>5- ys[kk 'kk[kk izfr@dk;kZy; izfr</t>
  </si>
  <si>
    <t>izfrfyfi&amp;</t>
  </si>
  <si>
    <r>
      <rPr>
        <b/>
        <sz val="10"/>
        <rFont val="Arial"/>
        <family val="2"/>
      </rPr>
      <t xml:space="preserve">Existing
</t>
    </r>
    <r>
      <rPr>
        <b/>
        <sz val="10"/>
        <rFont val="Arial"/>
        <family val="2"/>
      </rPr>
      <t>R.P.Band</t>
    </r>
  </si>
  <si>
    <r>
      <rPr>
        <b/>
        <sz val="11"/>
        <rFont val="Arial"/>
        <family val="2"/>
      </rPr>
      <t xml:space="preserve">PB-1
</t>
    </r>
    <r>
      <rPr>
        <b/>
        <sz val="11"/>
        <rFont val="Arial"/>
        <family val="2"/>
      </rPr>
      <t>5200-20200</t>
    </r>
  </si>
  <si>
    <r>
      <rPr>
        <b/>
        <sz val="11"/>
        <rFont val="Arial"/>
        <family val="2"/>
      </rPr>
      <t xml:space="preserve">PB-2
</t>
    </r>
    <r>
      <rPr>
        <b/>
        <sz val="11"/>
        <rFont val="Arial"/>
        <family val="2"/>
      </rPr>
      <t>9300-34800</t>
    </r>
  </si>
  <si>
    <r>
      <rPr>
        <b/>
        <sz val="11"/>
        <rFont val="Arial"/>
        <family val="2"/>
      </rPr>
      <t xml:space="preserve">PB-3
</t>
    </r>
    <r>
      <rPr>
        <b/>
        <sz val="11"/>
        <rFont val="Arial"/>
        <family val="2"/>
      </rPr>
      <t>15600-39100</t>
    </r>
  </si>
  <si>
    <r>
      <rPr>
        <b/>
        <sz val="11"/>
        <rFont val="Arial"/>
        <family val="2"/>
      </rPr>
      <t xml:space="preserve">PB-4
</t>
    </r>
    <r>
      <rPr>
        <b/>
        <sz val="11"/>
        <rFont val="Arial"/>
        <family val="2"/>
      </rPr>
      <t>37400-67000</t>
    </r>
  </si>
  <si>
    <r>
      <rPr>
        <b/>
        <sz val="11"/>
        <rFont val="Arial"/>
        <family val="2"/>
      </rPr>
      <t>Exist.G.P.</t>
    </r>
  </si>
  <si>
    <r>
      <rPr>
        <b/>
        <sz val="10"/>
        <rFont val="Arial"/>
        <family val="2"/>
      </rPr>
      <t>Exist.G.P.No</t>
    </r>
  </si>
  <si>
    <r>
      <rPr>
        <b/>
        <sz val="11"/>
        <rFont val="Arial"/>
        <family val="2"/>
      </rPr>
      <t>9A</t>
    </r>
  </si>
  <si>
    <r>
      <rPr>
        <b/>
        <sz val="11"/>
        <rFont val="Arial"/>
        <family val="2"/>
      </rPr>
      <t>9B</t>
    </r>
  </si>
  <si>
    <r>
      <rPr>
        <b/>
        <sz val="11"/>
        <rFont val="Arial"/>
        <family val="2"/>
      </rPr>
      <t>10A</t>
    </r>
  </si>
  <si>
    <r>
      <rPr>
        <b/>
        <sz val="11"/>
        <rFont val="Arial"/>
        <family val="2"/>
      </rPr>
      <t>23A</t>
    </r>
  </si>
  <si>
    <r>
      <rPr>
        <b/>
        <sz val="10"/>
        <rFont val="Arial"/>
        <family val="2"/>
      </rPr>
      <t>Levels →</t>
    </r>
  </si>
  <si>
    <r>
      <rPr>
        <b/>
        <sz val="11"/>
        <rFont val="Arial"/>
        <family val="2"/>
      </rPr>
      <t>L-1</t>
    </r>
  </si>
  <si>
    <r>
      <rPr>
        <b/>
        <sz val="11"/>
        <rFont val="Arial"/>
        <family val="2"/>
      </rPr>
      <t>L-2</t>
    </r>
  </si>
  <si>
    <r>
      <rPr>
        <b/>
        <sz val="11"/>
        <rFont val="Arial"/>
        <family val="2"/>
      </rPr>
      <t>L-3</t>
    </r>
  </si>
  <si>
    <r>
      <rPr>
        <b/>
        <sz val="11"/>
        <rFont val="Arial"/>
        <family val="2"/>
      </rPr>
      <t>L-4</t>
    </r>
  </si>
  <si>
    <r>
      <rPr>
        <b/>
        <sz val="11"/>
        <rFont val="Arial"/>
        <family val="2"/>
      </rPr>
      <t>L-5</t>
    </r>
  </si>
  <si>
    <r>
      <rPr>
        <b/>
        <sz val="11"/>
        <rFont val="Arial"/>
        <family val="2"/>
      </rPr>
      <t>L-6</t>
    </r>
  </si>
  <si>
    <r>
      <rPr>
        <b/>
        <sz val="11"/>
        <rFont val="Arial"/>
        <family val="2"/>
      </rPr>
      <t>L-7</t>
    </r>
  </si>
  <si>
    <r>
      <rPr>
        <b/>
        <sz val="11"/>
        <rFont val="Arial"/>
        <family val="2"/>
      </rPr>
      <t>L-8</t>
    </r>
  </si>
  <si>
    <r>
      <rPr>
        <b/>
        <sz val="11"/>
        <rFont val="Arial"/>
        <family val="2"/>
      </rPr>
      <t>L-9</t>
    </r>
  </si>
  <si>
    <r>
      <rPr>
        <b/>
        <sz val="11"/>
        <rFont val="Arial"/>
        <family val="2"/>
      </rPr>
      <t>L-10</t>
    </r>
  </si>
  <si>
    <r>
      <rPr>
        <b/>
        <sz val="11"/>
        <rFont val="Arial"/>
        <family val="2"/>
      </rPr>
      <t>L-11</t>
    </r>
  </si>
  <si>
    <r>
      <rPr>
        <b/>
        <sz val="11"/>
        <rFont val="Arial"/>
        <family val="2"/>
      </rPr>
      <t>L-12</t>
    </r>
  </si>
  <si>
    <r>
      <rPr>
        <b/>
        <sz val="11"/>
        <rFont val="Arial"/>
        <family val="2"/>
      </rPr>
      <t>L-13</t>
    </r>
  </si>
  <si>
    <r>
      <rPr>
        <b/>
        <sz val="11"/>
        <rFont val="Arial"/>
        <family val="2"/>
      </rPr>
      <t>L-14</t>
    </r>
  </si>
  <si>
    <r>
      <rPr>
        <b/>
        <sz val="11"/>
        <rFont val="Arial"/>
        <family val="2"/>
      </rPr>
      <t>L-15</t>
    </r>
  </si>
  <si>
    <r>
      <rPr>
        <b/>
        <sz val="11"/>
        <rFont val="Arial"/>
        <family val="2"/>
      </rPr>
      <t>L-16</t>
    </r>
  </si>
  <si>
    <r>
      <rPr>
        <b/>
        <sz val="11"/>
        <rFont val="Arial"/>
        <family val="2"/>
      </rPr>
      <t>L-17</t>
    </r>
  </si>
  <si>
    <r>
      <rPr>
        <b/>
        <sz val="11"/>
        <rFont val="Arial"/>
        <family val="2"/>
      </rPr>
      <t>L-18</t>
    </r>
  </si>
  <si>
    <r>
      <rPr>
        <b/>
        <sz val="11"/>
        <rFont val="Arial"/>
        <family val="2"/>
      </rPr>
      <t>L-19</t>
    </r>
  </si>
  <si>
    <r>
      <rPr>
        <b/>
        <sz val="11"/>
        <rFont val="Arial"/>
        <family val="2"/>
      </rPr>
      <t>L-20</t>
    </r>
  </si>
  <si>
    <r>
      <rPr>
        <b/>
        <sz val="11"/>
        <rFont val="Arial"/>
        <family val="2"/>
      </rPr>
      <t>L-21</t>
    </r>
  </si>
  <si>
    <r>
      <rPr>
        <b/>
        <sz val="11"/>
        <rFont val="Arial"/>
        <family val="2"/>
      </rPr>
      <t>L-22</t>
    </r>
  </si>
  <si>
    <r>
      <rPr>
        <b/>
        <sz val="11"/>
        <rFont val="Arial"/>
        <family val="2"/>
      </rPr>
      <t>L-23</t>
    </r>
  </si>
  <si>
    <r>
      <rPr>
        <b/>
        <sz val="11"/>
        <rFont val="Arial"/>
        <family val="2"/>
      </rPr>
      <t>L-24</t>
    </r>
  </si>
  <si>
    <r>
      <rPr>
        <b/>
        <sz val="10"/>
        <rFont val="Arial"/>
        <family val="2"/>
      </rPr>
      <t>Cell No. ↓</t>
    </r>
  </si>
  <si>
    <t>L-1</t>
  </si>
  <si>
    <t>9 वर्षीय</t>
  </si>
  <si>
    <t>18 वर्षीय</t>
  </si>
  <si>
    <t>27 वर्षीय</t>
  </si>
  <si>
    <t>20 वर्षीय</t>
  </si>
  <si>
    <t>30 वर्षीय</t>
  </si>
  <si>
    <t>से प्रथम ACP</t>
  </si>
  <si>
    <t>से द्वितीय ACP</t>
  </si>
  <si>
    <t>से तृतीय ACP</t>
  </si>
  <si>
    <r>
      <t xml:space="preserve">        jktLFkku ljdkj foRr foHkkx ds vkns'kkad </t>
    </r>
    <r>
      <rPr>
        <sz val="12"/>
        <color theme="1"/>
        <rFont val="Calibri"/>
        <family val="2"/>
        <scheme val="minor"/>
      </rPr>
      <t>F15(1)/FD@Rules/2017</t>
    </r>
    <r>
      <rPr>
        <sz val="14"/>
        <color theme="1"/>
        <rFont val="DevLys 010"/>
        <family val="2"/>
      </rPr>
      <t xml:space="preserve"> t;iqj fnukad 30-10-2017 ds vuqlkj esa jktLFkku flfoy lsok ¼iqujhf{kr osrueku½ fu;e] 2017 f}rh; la’kks/ku ds fu;e 14 ,oa 15 ds rgr Jheku ftyk f'k{kk vf/kdkjh ¼eq[;ky;½ izkjfEHkd f'k{kk-------------------ds vkns'kkad&amp;----------------------------- fnukad%&amp; 05-03-2020 dh vuqikyuk esa bl fo|ky; ds fuEukafdr dkfeZd dk muds uke ds lEeq[k vafdr frfFk ls  ,0 lh0 ih0 </t>
    </r>
    <r>
      <rPr>
        <sz val="12"/>
        <color theme="1"/>
        <rFont val="Calibri"/>
        <family val="2"/>
        <scheme val="minor"/>
      </rPr>
      <t>( Assured Career Progression )</t>
    </r>
    <r>
      <rPr>
        <sz val="14"/>
        <color theme="1"/>
        <rFont val="DevLys 010"/>
        <family val="2"/>
      </rPr>
      <t xml:space="preserve"> dh Lohd`fr iznku fd;s tkus ds QyLo:i fuEukuqlkj osru fu/kkZj.k fd;k tkdj osru vkgj.k djus dh Lohd`fr iznku dh tkrh gS%&amp;</t>
    </r>
  </si>
  <si>
    <t>uke deZpkjh o in uke</t>
  </si>
  <si>
    <t>fu;fer fu;qfDr frfFk</t>
  </si>
  <si>
    <t>Lskok vof/k o"kksZ esa ,oa ns; ,lhih</t>
  </si>
  <si>
    <t>,lhih Lohd`fr dh fnukad</t>
  </si>
  <si>
    <t>,lhih esa Lohd`r ysoy la[;k</t>
  </si>
  <si>
    <t>fu/kkZfjr  osru</t>
  </si>
  <si>
    <t>vkxkeh osru o`f} frfFk</t>
  </si>
  <si>
    <t>Lohd`r ,0 lh0 ih0 esa osru fu/kkZj.k</t>
  </si>
  <si>
    <t>Ikzfrfyih %&amp;</t>
  </si>
  <si>
    <r>
      <t>5-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Kruti Dev 010"/>
        <family val="2"/>
      </rPr>
      <t>ys[kk 'kk[kk dk;kZy; gktk A</t>
    </r>
  </si>
  <si>
    <r>
      <t>4-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Kruti Dev 010"/>
        <family val="2"/>
      </rPr>
      <t>futh iaftdk lacaf/kr Jh ----------------------</t>
    </r>
  </si>
  <si>
    <r>
      <t>3-</t>
    </r>
    <r>
      <rPr>
        <sz val="7"/>
        <color theme="1"/>
        <rFont val="Times New Roman"/>
        <family val="1"/>
      </rPr>
      <t> </t>
    </r>
    <r>
      <rPr>
        <sz val="14"/>
        <color theme="1"/>
        <rFont val="Kruti Dev 010"/>
        <family val="2"/>
      </rPr>
      <t>lacaf/kr dkfeZd Jh ------------------------</t>
    </r>
  </si>
  <si>
    <t>6-dk;kZy; vkns'k iaftdk A</t>
  </si>
  <si>
    <t>okLrfod izFke dk;Zxzg.k frfFk 07-10-2017 ¼e/;kà iwoZ½ ij ns; osru</t>
  </si>
  <si>
    <t>ekuuh; U;k;ky; ds fu.kZ;kuqlkj uks'kuy ifjykHk gsrq fu/kkZfjr frfFk 15-04-2015 dks ns; osru</t>
  </si>
  <si>
    <t>ekuuh; U;k;ky; ds fu.kZ;kuqlkj uks'kuy ifjykHk gsrq LFkk;hdj.k frfFk 15-04-2017 dks ns; osru</t>
  </si>
  <si>
    <t>okLrfod LFkk;hdj.k frfFk 07-10-2019 dks ns; osru</t>
  </si>
  <si>
    <r>
      <t xml:space="preserve">23700 </t>
    </r>
    <r>
      <rPr>
        <sz val="14"/>
        <color theme="1"/>
        <rFont val="Times New Roman"/>
        <family val="1"/>
      </rPr>
      <t>FIX</t>
    </r>
  </si>
  <si>
    <r>
      <t xml:space="preserve">23700 </t>
    </r>
    <r>
      <rPr>
        <sz val="14"/>
        <color theme="1"/>
        <rFont val="Times New Roman"/>
        <family val="1"/>
      </rPr>
      <t>FIX</t>
    </r>
    <r>
      <rPr>
        <sz val="14"/>
        <color theme="1"/>
        <rFont val="DevLys 010"/>
        <family val="2"/>
      </rPr>
      <t xml:space="preserve"> ¼uks'kuy½</t>
    </r>
  </si>
  <si>
    <t>33800 ¼uks'kuy½</t>
  </si>
  <si>
    <t>fnukad 15-04-2017 ls fnukad 07-10-2019 ds e/; ns; ¼uks'kuy½ okf"kZd osru o`f);ksa dk fooj.k</t>
  </si>
  <si>
    <t>okf"kZd osru o`f) frfFk</t>
  </si>
  <si>
    <t>osru o`f) frfFk dks ns; osru</t>
  </si>
  <si>
    <t>YkkHk dk izdkj</t>
  </si>
  <si>
    <t>fo-fooj.k</t>
  </si>
  <si>
    <t>01.07.2017</t>
  </si>
  <si>
    <t>uks'kuy</t>
  </si>
  <si>
    <t>okf"kZd osru o`f)</t>
  </si>
  <si>
    <t>01.07.2018</t>
  </si>
  <si>
    <t>01.07.2019</t>
  </si>
  <si>
    <t>07.10.2019</t>
  </si>
  <si>
    <t>okLrfod</t>
  </si>
  <si>
    <t xml:space="preserve">okLrfod LFkk;hdj.k frfFk </t>
  </si>
  <si>
    <t>fnukad %&amp; --------------------------------</t>
  </si>
  <si>
    <t>Øekad %&amp;</t>
  </si>
  <si>
    <r>
      <t>1-</t>
    </r>
    <r>
      <rPr>
        <sz val="7"/>
        <color theme="1"/>
        <rFont val="Times New Roman"/>
        <family val="1"/>
      </rPr>
      <t> </t>
    </r>
    <r>
      <rPr>
        <sz val="14"/>
        <color theme="1"/>
        <rFont val="Kruti Dev 010"/>
        <family val="2"/>
      </rPr>
      <t>Jheku ftyk f'k{kk vf/kdkjh izkjfEHkd-------------------</t>
    </r>
  </si>
  <si>
    <r>
      <t>2-</t>
    </r>
    <r>
      <rPr>
        <sz val="7"/>
        <color theme="1"/>
        <rFont val="Times New Roman"/>
        <family val="1"/>
      </rPr>
      <t> </t>
    </r>
    <r>
      <rPr>
        <sz val="14"/>
        <color theme="1"/>
        <rFont val="DevLys 010"/>
        <family val="2"/>
      </rPr>
      <t>Jheku~ midks"kkf/kdkjh egksn;---------------------</t>
    </r>
  </si>
  <si>
    <r>
      <t xml:space="preserve">         ekuuh; mPp U;k;ky; tks/kiqj@t;iqj ds fu.kZ;kuqlkj r`rh; Js.kh izkFkfed vksj mPp izkFkfed fo|ky; v/;kid HkrhZ a 2013 ds vUrxZr la'kksf/kr ,oa iqu% la'kksf/kr ifj.kke ls p;uksijkUr f'k{kdksa dks uks'kuy ifjykHk gsrq ikfjr fu.kZ; ds ikyukFkZ Jheku ofj"B fof/k ijke'khZ izkjfEHkd f'k{kk ¼fof/k izdks"B½ jktLFkku t;iqj ds i=kad i-18¼279½ izk-f'k@fo-iz-@18@t;iqj fnukad 20-11-2018 dh vuqikyuk esa Jheku~ ftyk f'k{kk vf/kdkjh ¼eq[;ky;½ izkjfEHkd f'k{kk -------------- ds vkns'k Øekad -------------------- fnukad ----------------- ds vuqlkj ¼</t>
    </r>
    <r>
      <rPr>
        <b/>
        <sz val="14"/>
        <color theme="1"/>
        <rFont val="DevLys 010"/>
        <family val="2"/>
      </rPr>
      <t>uke deZpkjh ,oa inLFkiu LFkku fy[ksa½]</t>
    </r>
    <r>
      <rPr>
        <sz val="14"/>
        <color theme="1"/>
        <rFont val="DevLys 010"/>
        <family val="2"/>
      </rPr>
      <t xml:space="preserve"> okLrfod izFke dk;Zxzg.k frfFk ----------------------------------dks ekuuh; U;k;ky; ds fu.kZ;kuqlkj uks'kuy@ofj"Brk ifjykHk gsrq fu/kkZfjr frfFk ¼izFke ifj.kke fu;qDr f'k{kdks dh dk;Zxzg.k frfFk½ ------------------ ls uks'kuy ifjykHk gsrq LFkk;hdj.k frfFk ------------------------ djus ,oa Jheku~ ftyk f'k{kk vf/kdkjh ¼eq[;ky;½ izkjfEHkd f'k{kk---------------- ds vkns'k Øekad----------------------------------------- fnukad------------------------ ds vuqlkj fnukad-------------------- dks LFkk;hdj.k fd;s tkus ij fuEukuqlkj osru fu/kkZj.k fd;k tkrk gS %&amp;</t>
    </r>
  </si>
  <si>
    <t>;s vkns'k mnkgj.kkFkZ gS] vki bls vius vuqlkj lq/kkj dj ysos A</t>
  </si>
  <si>
    <r>
      <t>1-</t>
    </r>
    <r>
      <rPr>
        <sz val="7"/>
        <color theme="1"/>
        <rFont val="Times New Roman"/>
        <family val="1"/>
      </rPr>
      <t> </t>
    </r>
    <r>
      <rPr>
        <sz val="14"/>
        <color theme="1"/>
        <rFont val="Kruti Dev 010"/>
        <family val="2"/>
      </rPr>
      <t>Jheku ftyk f'k{kk vf/kdkjh izkjfEHkd] ----------------</t>
    </r>
  </si>
  <si>
    <r>
      <t>2-</t>
    </r>
    <r>
      <rPr>
        <sz val="7"/>
        <color theme="1"/>
        <rFont val="Times New Roman"/>
        <family val="1"/>
      </rPr>
      <t> </t>
    </r>
    <r>
      <rPr>
        <sz val="14"/>
        <color theme="1"/>
        <rFont val="DevLys 010"/>
        <family val="2"/>
      </rPr>
      <t>Jheku~ midks"kkf/kdkjh egksn;-----------</t>
    </r>
  </si>
  <si>
    <t>uke deZpkjh</t>
  </si>
  <si>
    <t>vkxkeh osru o`f}</t>
  </si>
  <si>
    <t>fofo</t>
  </si>
  <si>
    <t>orZeku is eSfVªd ysoy</t>
  </si>
  <si>
    <t>orZeku ewy osru</t>
  </si>
  <si>
    <t>ftu dkWyEl dh vko';drk ugh gks mUgsa gkbZM dj nsos ,oa ist lsV vi esa izfr'kr c&lt;k ysos A</t>
  </si>
  <si>
    <t>L-5</t>
  </si>
  <si>
    <t>r`rh; osru J`[kyk esa ns; osru</t>
  </si>
  <si>
    <t>f}rh; osru J`[kyk esa dk;Zxzg.k frfFk</t>
  </si>
  <si>
    <t>ewy osru</t>
  </si>
  <si>
    <t>ns; frfFk</t>
  </si>
  <si>
    <t>ysoy</t>
  </si>
  <si>
    <t>fu;r osru</t>
  </si>
  <si>
    <t>f}rh; osru J`[kyk esa osru fu/kkZj.k i'pkr~ ns; osru</t>
  </si>
  <si>
    <t>Ø-l-</t>
  </si>
  <si>
    <t>edku fdjk;k HkÙkk ns; frfFk</t>
  </si>
  <si>
    <t>Jh jru yky j.koka</t>
  </si>
  <si>
    <t xml:space="preserve">           Jheku ftyk f'k{kk vf/kdkjh eq[;ky; ek/;fed ukxkSj ds vkns'k Øekad%&amp; ftf'kv@eq-ek@uk@laLFkk&amp;1@osr-fu;fer@2020@702 fnukad%&amp; 08-06-2020 dh vuqikyuk esa Jh jru yky j.koka in dfu"B lgk;d ds bl fo|ky; esa dfu"B lgk;d ds in ij dk;Zxzg.k djus dh fnukad 09-03-2018 ls nks o"kZ dh ifjoh{kk/khu izf'k{k.kkFkhZ dh vof/k fnukad 08-03-2020 dks larks"kizn :i ls iw.kZ fd;s tkus ij jktLFkku flfoy lsok ¼iqujhf{kr osrueku½ fu;e 2017 esa vafdr izko/kkukuqlkj fnukad 09-03-2020 ls dfu"B lgk;d ds in dh is&amp;eSfVªd ysoy ,y5 esa U;wure osru :i, 20800 ,oa fu;ekuqlkj vU; HkŸks vkgj.k djus dh Loh—fr ,oa 7th is ds foŸk foHkkx ds uksfVfQds'ku fnukad 30-10-2017 ds fcUnq la[;k 13¼2½ ds vuqlkj fu;fer okf"kZd osru o`f) dh Loh—fr ,rn}kjk iznku dh tkrh gS%&amp;</t>
  </si>
  <si>
    <t xml:space="preserve">                 Jheku mifuns'kd ek/;fed f'k{kk] vtesj e.My vtesj ds vkns'kkad%&amp; -------------------------- fnukad%&amp; o xfBr foHkkxh; inksUUkfr lfefr dh vfHk'ka"kkuqlkj Jh ---------------------------- r`rh; osru J`[kayk ls ofj"B v/;kid ¼fo"k;&amp;-----½ in ij inksUufr mijkUr inLFkkiUu LFkkuh; fo|ky; es fd;s tkus ij jktLFkku flfoy lsok ¼iqujhf{kr osrueku½ fu;e 2017 ds vuqlkj lkros osrueku dh iS esfVªDl ysoy&amp;00 ls ysoy&amp;01 es fuEukuqlkj osru fu;ru fd;k tkrk gS%&amp;</t>
  </si>
  <si>
    <t>edku fdjk;k HkÙkk</t>
  </si>
  <si>
    <t>Notional Arrear</t>
  </si>
  <si>
    <t xml:space="preserve">                fuEufyf[kr dkfeZdks dks muds }kjk çLrqr vkosnu i= ds vkèkkj ij jktLFkku ljdkj ds vkns'k Øekad: ,Q-6 ¼4½ ,Q- Mh-@:Yl@07  fnuk¡d&amp; 12-09-2008 fnuk¡d 06-02-2009 ¼la'kksfèkr nj½ ,oa jktLFkku flfoy lsok ¼iqujhf{kr osrueku ½ 2017 ds foÙk foHkkx ds vkns'kkad ,Q-Mh-15¼1½ ,Q-Mh-@¼:Yl½ 2017 t;iqj fnukad 31&amp;10&amp;2017 ,oa lela[;d la'kksfèkr vkns'k fnukad 09&amp;12&amp;2017 ds çkoèkkukuqlkj jktLFkku lsok fu;eksa ds fu;e 7 ¼24½¼1½ esa ifjHkkf"kr osru ds fu;ekuqlkj edku fdjk;k HkÙkk  muds uke ds lkeus vafdr fnuk¡d ls jktLFkku ljdkj ds vkns'kkuqlkj Loh—r fd;k tkrk gS&amp;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</si>
</sst>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DevLys 010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DevLys 010"/>
      <family val="2"/>
    </font>
    <font>
      <sz val="14"/>
      <color theme="1"/>
      <name val="DevLys 010"/>
      <family val="2"/>
    </font>
    <font>
      <sz val="16"/>
      <color theme="1"/>
      <name val="DevLys 010"/>
      <family val="2"/>
    </font>
    <font>
      <b/>
      <u val="single"/>
      <sz val="18"/>
      <color theme="1"/>
      <name val="DevLys 010"/>
      <family val="2"/>
    </font>
    <font>
      <b/>
      <u val="double"/>
      <sz val="16"/>
      <color theme="1"/>
      <name val="DevLys 010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9.5"/>
      <color rgb="FF000000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Kruti Dev 010"/>
      <family val="2"/>
    </font>
    <font>
      <sz val="7"/>
      <color theme="1"/>
      <name val="Times New Roman"/>
      <family val="1"/>
    </font>
    <font>
      <sz val="12"/>
      <color theme="1"/>
      <name val="Kruti Dev 010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DevLys 010"/>
      <family val="2"/>
    </font>
    <font>
      <sz val="13"/>
      <color theme="1"/>
      <name val="DevLys 010"/>
      <family val="2"/>
    </font>
    <font>
      <b/>
      <sz val="14"/>
      <color theme="1"/>
      <name val="DevLys 010"/>
      <family val="2"/>
    </font>
    <font>
      <b/>
      <sz val="12"/>
      <color theme="1"/>
      <name val="DevLys 010"/>
      <family val="2"/>
    </font>
    <font>
      <b/>
      <sz val="18"/>
      <color theme="1"/>
      <name val="DevLys 010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hidden="1"/>
    </xf>
    <xf numFmtId="0" fontId="12" fillId="0" borderId="1" xfId="0" applyFont="1" applyBorder="1" applyProtection="1"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0" fontId="0" fillId="0" borderId="1" xfId="0" applyNumberFormat="1" applyBorder="1" applyProtection="1">
      <protection locked="0"/>
    </xf>
    <xf numFmtId="0" fontId="17" fillId="3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locked="0"/>
    </xf>
    <xf numFmtId="10" fontId="0" fillId="0" borderId="0" xfId="0" applyNumberFormat="1" applyBorder="1" applyProtection="1"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 applyProtection="1">
      <alignment horizontal="center" vertical="center"/>
      <protection hidden="1"/>
    </xf>
    <xf numFmtId="0" fontId="17" fillId="3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0" fontId="0" fillId="0" borderId="2" xfId="0" applyNumberFormat="1" applyBorder="1" applyProtection="1">
      <protection locked="0"/>
    </xf>
    <xf numFmtId="10" fontId="0" fillId="0" borderId="3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2" borderId="1" xfId="0" applyFill="1" applyBorder="1" applyAlignment="1" applyProtection="1">
      <alignment horizontal="left" vertical="top" wrapText="1" indent="1"/>
      <protection hidden="1"/>
    </xf>
    <xf numFmtId="0" fontId="25" fillId="0" borderId="1" xfId="0" applyFont="1" applyFill="1" applyBorder="1" applyAlignment="1" applyProtection="1">
      <alignment horizontal="center" vertical="top" wrapText="1"/>
      <protection hidden="1"/>
    </xf>
    <xf numFmtId="1" fontId="26" fillId="0" borderId="1" xfId="0" applyNumberFormat="1" applyFont="1" applyFill="1" applyBorder="1" applyAlignment="1" applyProtection="1">
      <alignment horizontal="center" vertical="top" shrinkToFit="1"/>
      <protection hidden="1"/>
    </xf>
    <xf numFmtId="1" fontId="26" fillId="0" borderId="1" xfId="0" applyNumberFormat="1" applyFont="1" applyFill="1" applyBorder="1" applyAlignment="1" applyProtection="1">
      <alignment horizontal="left" vertical="top" shrinkToFit="1"/>
      <protection hidden="1"/>
    </xf>
    <xf numFmtId="1" fontId="26" fillId="0" borderId="1" xfId="0" applyNumberFormat="1" applyFont="1" applyFill="1" applyBorder="1" applyAlignment="1" applyProtection="1">
      <alignment horizontal="right" vertical="top" shrinkToFit="1"/>
      <protection hidden="1"/>
    </xf>
    <xf numFmtId="1" fontId="26" fillId="0" borderId="1" xfId="0" applyNumberFormat="1" applyFont="1" applyFill="1" applyBorder="1" applyAlignment="1" applyProtection="1">
      <alignment horizontal="left" vertical="top" indent="1" shrinkToFit="1"/>
      <protection hidden="1"/>
    </xf>
    <xf numFmtId="0" fontId="24" fillId="0" borderId="1" xfId="0" applyFont="1" applyFill="1" applyBorder="1" applyAlignment="1" applyProtection="1">
      <alignment horizontal="center" vertical="top" wrapText="1"/>
      <protection hidden="1"/>
    </xf>
    <xf numFmtId="1" fontId="27" fillId="0" borderId="1" xfId="0" applyNumberFormat="1" applyFont="1" applyFill="1" applyBorder="1" applyAlignment="1" applyProtection="1">
      <alignment horizontal="center" vertical="top" shrinkToFit="1"/>
      <protection hidden="1"/>
    </xf>
    <xf numFmtId="1" fontId="27" fillId="0" borderId="1" xfId="0" applyNumberFormat="1" applyFont="1" applyFill="1" applyBorder="1" applyAlignment="1" applyProtection="1">
      <alignment horizontal="left" vertical="top" indent="1" shrinkToFit="1"/>
      <protection hidden="1"/>
    </xf>
    <xf numFmtId="0" fontId="24" fillId="2" borderId="1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horizontal="left" vertical="top" wrapText="1" inden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1" fontId="28" fillId="0" borderId="1" xfId="0" applyNumberFormat="1" applyFont="1" applyFill="1" applyBorder="1" applyAlignment="1" applyProtection="1">
      <alignment horizontal="center" vertical="top" shrinkToFit="1"/>
      <protection hidden="1"/>
    </xf>
    <xf numFmtId="1" fontId="29" fillId="0" borderId="1" xfId="0" applyNumberFormat="1" applyFont="1" applyFill="1" applyBorder="1" applyAlignment="1" applyProtection="1">
      <alignment horizontal="center" vertical="top" shrinkToFit="1"/>
      <protection hidden="1"/>
    </xf>
    <xf numFmtId="1" fontId="29" fillId="4" borderId="1" xfId="0" applyNumberFormat="1" applyFont="1" applyFill="1" applyBorder="1" applyAlignment="1" applyProtection="1">
      <alignment horizontal="center" vertical="top" shrinkToFit="1"/>
      <protection hidden="1"/>
    </xf>
    <xf numFmtId="0" fontId="25" fillId="0" borderId="1" xfId="0" applyFont="1" applyFill="1" applyBorder="1" applyAlignment="1" applyProtection="1">
      <alignment horizontal="left" vertical="top" wrapText="1" indent="1"/>
      <protection hidden="1"/>
    </xf>
    <xf numFmtId="0" fontId="31" fillId="0" borderId="0" xfId="0" applyFont="1" applyProtection="1"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justify" wrapText="1"/>
      <protection locked="0"/>
    </xf>
    <xf numFmtId="0" fontId="16" fillId="5" borderId="0" xfId="0" applyFont="1" applyFill="1" applyAlignment="1" applyProtection="1">
      <alignment vertical="center" wrapText="1"/>
      <protection locked="0"/>
    </xf>
    <xf numFmtId="0" fontId="5" fillId="0" borderId="1" xfId="0" applyFont="1" applyBorder="1" applyProtection="1">
      <protection locked="0"/>
    </xf>
    <xf numFmtId="0" fontId="30" fillId="0" borderId="1" xfId="0" applyFont="1" applyBorder="1" applyProtection="1">
      <protection locked="0"/>
    </xf>
    <xf numFmtId="14" fontId="30" fillId="0" borderId="1" xfId="0" applyNumberFormat="1" applyFont="1" applyBorder="1" applyProtection="1"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0" fontId="5" fillId="0" borderId="1" xfId="0" applyFont="1" applyBorder="1" applyProtection="1">
      <protection hidden="1"/>
    </xf>
    <xf numFmtId="0" fontId="30" fillId="0" borderId="1" xfId="0" applyFont="1" applyBorder="1" applyProtection="1">
      <protection hidden="1"/>
    </xf>
    <xf numFmtId="0" fontId="30" fillId="0" borderId="1" xfId="0" applyFont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9" fillId="6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top" wrapText="1"/>
      <protection locked="0"/>
    </xf>
    <xf numFmtId="0" fontId="19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justify" vertical="top" wrapText="1"/>
      <protection locked="0"/>
    </xf>
    <xf numFmtId="0" fontId="20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 wrapText="1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left"/>
      <protection locked="0"/>
    </xf>
    <xf numFmtId="0" fontId="40" fillId="6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justify" vertical="top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9" fillId="6" borderId="9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0" fillId="7" borderId="0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11" fillId="2" borderId="14" xfId="0" applyFont="1" applyFill="1" applyBorder="1" applyAlignment="1" applyProtection="1">
      <alignment horizontal="center" vertical="center" wrapText="1"/>
      <protection hidden="1"/>
    </xf>
    <xf numFmtId="0" fontId="11" fillId="2" borderId="15" xfId="0" applyFont="1" applyFill="1" applyBorder="1" applyAlignment="1" applyProtection="1">
      <alignment horizontal="center" vertical="center" wrapText="1"/>
      <protection hidden="1"/>
    </xf>
    <xf numFmtId="0" fontId="11" fillId="2" borderId="1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1" fillId="0" borderId="17" xfId="0" applyFont="1" applyBorder="1" applyAlignment="1" applyProtection="1">
      <alignment horizontal="justify" vertical="top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40" fillId="6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justify" vertical="top" wrapText="1"/>
      <protection locked="0"/>
    </xf>
    <xf numFmtId="0" fontId="40" fillId="6" borderId="9" xfId="0" applyFont="1" applyFill="1" applyBorder="1" applyAlignment="1" applyProtection="1">
      <alignment horizontal="center"/>
      <protection hidden="1"/>
    </xf>
    <xf numFmtId="0" fontId="40" fillId="6" borderId="18" xfId="0" applyFont="1" applyFill="1" applyBorder="1" applyAlignment="1" applyProtection="1">
      <alignment horizontal="center"/>
      <protection hidden="1"/>
    </xf>
    <xf numFmtId="0" fontId="40" fillId="6" borderId="13" xfId="0" applyFont="1" applyFill="1" applyBorder="1" applyAlignment="1" applyProtection="1">
      <alignment horizontal="center"/>
      <protection hidden="1"/>
    </xf>
    <xf numFmtId="0" fontId="40" fillId="6" borderId="14" xfId="0" applyFont="1" applyFill="1" applyBorder="1" applyAlignment="1" applyProtection="1">
      <alignment horizontal="center" vertical="center" wrapText="1"/>
      <protection hidden="1"/>
    </xf>
    <xf numFmtId="0" fontId="40" fillId="6" borderId="16" xfId="0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justify" vertical="top" wrapText="1"/>
      <protection locked="0"/>
    </xf>
    <xf numFmtId="0" fontId="39" fillId="6" borderId="1" xfId="0" applyFont="1" applyFill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0" borderId="20" xfId="0" applyFont="1" applyBorder="1" applyAlignment="1" applyProtection="1">
      <alignment horizontal="center" vertical="center" wrapText="1"/>
      <protection locked="0"/>
    </xf>
    <xf numFmtId="0" fontId="36" fillId="0" borderId="21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6" borderId="9" xfId="0" applyFont="1" applyFill="1" applyBorder="1" applyAlignment="1" applyProtection="1">
      <alignment horizontal="center" vertical="center" wrapText="1"/>
      <protection locked="0"/>
    </xf>
    <xf numFmtId="0" fontId="20" fillId="6" borderId="18" xfId="0" applyFont="1" applyFill="1" applyBorder="1" applyAlignment="1" applyProtection="1">
      <alignment horizontal="center" vertical="center" wrapText="1"/>
      <protection locked="0"/>
    </xf>
    <xf numFmtId="0" fontId="20" fillId="6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7" fillId="0" borderId="9" xfId="0" applyFont="1" applyBorder="1" applyAlignment="1" applyProtection="1">
      <alignment horizontal="center" vertical="center" wrapText="1"/>
      <protection locked="0"/>
    </xf>
    <xf numFmtId="0" fontId="37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9" fillId="6" borderId="9" xfId="0" applyFont="1" applyFill="1" applyBorder="1" applyAlignment="1" applyProtection="1">
      <alignment horizontal="center" vertical="center" wrapText="1"/>
      <protection hidden="1"/>
    </xf>
    <xf numFmtId="0" fontId="19" fillId="6" borderId="13" xfId="0" applyFont="1" applyFill="1" applyBorder="1" applyAlignment="1" applyProtection="1">
      <alignment horizontal="center" vertical="center" wrapText="1"/>
      <protection hidden="1"/>
    </xf>
    <xf numFmtId="0" fontId="19" fillId="6" borderId="18" xfId="0" applyFont="1" applyFill="1" applyBorder="1" applyAlignment="1" applyProtection="1">
      <alignment horizontal="center" vertical="center" wrapText="1"/>
      <protection hidden="1"/>
    </xf>
    <xf numFmtId="0" fontId="19" fillId="6" borderId="14" xfId="0" applyFont="1" applyFill="1" applyBorder="1" applyAlignment="1" applyProtection="1">
      <alignment horizontal="center" vertical="center" wrapText="1"/>
      <protection hidden="1"/>
    </xf>
    <xf numFmtId="0" fontId="19" fillId="6" borderId="16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Alignment="1" applyProtection="1">
      <alignment vertical="top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1" fillId="8" borderId="14" xfId="0" applyFont="1" applyFill="1" applyBorder="1" applyAlignment="1" applyProtection="1">
      <alignment horizontal="center" vertical="center" wrapText="1"/>
      <protection hidden="1"/>
    </xf>
    <xf numFmtId="0" fontId="21" fillId="8" borderId="1" xfId="0" applyFont="1" applyFill="1" applyBorder="1" applyAlignment="1" applyProtection="1">
      <alignment horizontal="center" vertical="center" wrapText="1"/>
      <protection hidden="1"/>
    </xf>
    <xf numFmtId="0" fontId="21" fillId="8" borderId="16" xfId="0" applyFont="1" applyFill="1" applyBorder="1" applyAlignment="1" applyProtection="1">
      <alignment horizontal="center" vertical="center" wrapText="1"/>
      <protection hidden="1"/>
    </xf>
    <xf numFmtId="9" fontId="6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0" xfId="0" applyFont="1" applyFill="1" applyAlignment="1" applyProtection="1">
      <alignment horizontal="center" vertical="center" wrapText="1"/>
      <protection hidden="1" locked="0"/>
    </xf>
    <xf numFmtId="0" fontId="16" fillId="4" borderId="0" xfId="0" applyFont="1" applyFill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justify" vertical="top" wrapText="1"/>
      <protection hidden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9"/>
  <sheetViews>
    <sheetView tabSelected="1" zoomScale="85" zoomScaleNormal="85" workbookViewId="0" topLeftCell="A1">
      <selection activeCell="A1" sqref="A1:I1"/>
    </sheetView>
  </sheetViews>
  <sheetFormatPr defaultColWidth="9.140625" defaultRowHeight="15"/>
  <cols>
    <col min="1" max="1" width="10.00390625" style="93" customWidth="1"/>
    <col min="2" max="2" width="9.7109375" style="93" customWidth="1"/>
    <col min="3" max="3" width="14.7109375" style="93" customWidth="1"/>
    <col min="4" max="7" width="9.7109375" style="93" customWidth="1"/>
    <col min="8" max="8" width="15.28125" style="93" customWidth="1"/>
    <col min="9" max="9" width="10.8515625" style="93" customWidth="1"/>
    <col min="10" max="15" width="9.140625" style="93" customWidth="1"/>
    <col min="16" max="16" width="10.00390625" style="93" bestFit="1" customWidth="1"/>
    <col min="17" max="16384" width="9.140625" style="93" customWidth="1"/>
  </cols>
  <sheetData>
    <row r="1" spans="1:9" ht="31.5" customHeight="1">
      <c r="A1" s="96" t="s">
        <v>0</v>
      </c>
      <c r="B1" s="97"/>
      <c r="C1" s="97"/>
      <c r="D1" s="97"/>
      <c r="E1" s="97"/>
      <c r="F1" s="97"/>
      <c r="G1" s="97"/>
      <c r="H1" s="97"/>
      <c r="I1" s="98"/>
    </row>
    <row r="2" spans="1:9" ht="29.25" customHeight="1">
      <c r="A2" s="102" t="s">
        <v>51</v>
      </c>
      <c r="B2" s="103"/>
      <c r="C2" s="103"/>
      <c r="D2" s="103"/>
      <c r="E2" s="103"/>
      <c r="F2" s="103"/>
      <c r="G2" s="103"/>
      <c r="H2" s="103"/>
      <c r="I2" s="104"/>
    </row>
    <row r="3" spans="1:9" ht="44.25" customHeight="1">
      <c r="A3" s="99" t="s">
        <v>19</v>
      </c>
      <c r="B3" s="100"/>
      <c r="C3" s="106" t="s">
        <v>38</v>
      </c>
      <c r="D3" s="106"/>
      <c r="E3" s="106"/>
      <c r="F3" s="15"/>
      <c r="G3" s="101" t="s">
        <v>40</v>
      </c>
      <c r="H3" s="101"/>
      <c r="I3" s="17" t="s">
        <v>47</v>
      </c>
    </row>
    <row r="4" spans="1:9" ht="15.75" customHeight="1">
      <c r="A4" s="19"/>
      <c r="B4" s="15"/>
      <c r="C4" s="15"/>
      <c r="D4" s="15"/>
      <c r="E4" s="15"/>
      <c r="F4" s="15"/>
      <c r="G4" s="15"/>
      <c r="H4" s="15"/>
      <c r="I4" s="18"/>
    </row>
    <row r="5" spans="1:9" ht="31.5" customHeight="1">
      <c r="A5" s="99" t="s">
        <v>20</v>
      </c>
      <c r="B5" s="100"/>
      <c r="C5" s="106" t="s">
        <v>39</v>
      </c>
      <c r="D5" s="106"/>
      <c r="E5" s="106"/>
      <c r="F5" s="15"/>
      <c r="G5" s="15"/>
      <c r="H5" s="15"/>
      <c r="I5" s="18"/>
    </row>
    <row r="6" spans="1:11" ht="18.75">
      <c r="A6" s="19"/>
      <c r="B6" s="15"/>
      <c r="C6" s="15"/>
      <c r="D6" s="15"/>
      <c r="E6" s="15"/>
      <c r="F6" s="15"/>
      <c r="G6" s="15"/>
      <c r="H6" s="15"/>
      <c r="I6" s="18"/>
      <c r="K6" s="8"/>
    </row>
    <row r="7" spans="1:9" ht="39" customHeight="1">
      <c r="A7" s="99" t="s">
        <v>41</v>
      </c>
      <c r="B7" s="100"/>
      <c r="C7" s="7" t="s">
        <v>179</v>
      </c>
      <c r="D7" s="88" t="s">
        <v>36</v>
      </c>
      <c r="E7" s="7" t="s">
        <v>33</v>
      </c>
      <c r="F7" s="7">
        <v>2019</v>
      </c>
      <c r="G7" s="88" t="s">
        <v>37</v>
      </c>
      <c r="H7" s="7" t="s">
        <v>25</v>
      </c>
      <c r="I7" s="20">
        <v>2020</v>
      </c>
    </row>
    <row r="8" spans="1:9" ht="28.5" customHeight="1">
      <c r="A8" s="21"/>
      <c r="B8" s="10"/>
      <c r="C8" s="9"/>
      <c r="D8" s="11"/>
      <c r="E8" s="9"/>
      <c r="F8" s="9"/>
      <c r="G8" s="11"/>
      <c r="H8" s="9"/>
      <c r="I8" s="22"/>
    </row>
    <row r="9" spans="1:9" ht="28.5" customHeight="1">
      <c r="A9" s="107" t="s">
        <v>49</v>
      </c>
      <c r="B9" s="108"/>
      <c r="C9" s="108"/>
      <c r="D9" s="108"/>
      <c r="E9" s="15"/>
      <c r="F9" s="108" t="s">
        <v>50</v>
      </c>
      <c r="G9" s="108"/>
      <c r="H9" s="108"/>
      <c r="I9" s="109"/>
    </row>
    <row r="10" spans="1:9" ht="18" customHeight="1">
      <c r="A10" s="23" t="s">
        <v>23</v>
      </c>
      <c r="B10" s="13" t="s">
        <v>2</v>
      </c>
      <c r="C10" s="13" t="s">
        <v>21</v>
      </c>
      <c r="D10" s="13" t="s">
        <v>22</v>
      </c>
      <c r="E10" s="15"/>
      <c r="F10" s="13" t="s">
        <v>23</v>
      </c>
      <c r="G10" s="13" t="s">
        <v>2</v>
      </c>
      <c r="H10" s="13" t="s">
        <v>21</v>
      </c>
      <c r="I10" s="24" t="s">
        <v>22</v>
      </c>
    </row>
    <row r="11" spans="1:9" ht="18" customHeight="1">
      <c r="A11" s="25" t="s">
        <v>24</v>
      </c>
      <c r="B11" s="2">
        <v>36900</v>
      </c>
      <c r="C11" s="12">
        <v>0.17</v>
      </c>
      <c r="D11" s="12">
        <v>0.08</v>
      </c>
      <c r="E11" s="15"/>
      <c r="F11" s="14" t="s">
        <v>24</v>
      </c>
      <c r="G11" s="2">
        <v>23700</v>
      </c>
      <c r="H11" s="12">
        <v>0</v>
      </c>
      <c r="I11" s="26">
        <v>0</v>
      </c>
    </row>
    <row r="12" spans="1:9" ht="18" customHeight="1">
      <c r="A12" s="25" t="s">
        <v>25</v>
      </c>
      <c r="B12" s="2">
        <v>36900</v>
      </c>
      <c r="C12" s="12">
        <v>0.17</v>
      </c>
      <c r="D12" s="12">
        <v>0.08</v>
      </c>
      <c r="E12" s="15"/>
      <c r="F12" s="14" t="s">
        <v>25</v>
      </c>
      <c r="G12" s="2">
        <v>23700</v>
      </c>
      <c r="H12" s="12">
        <v>0</v>
      </c>
      <c r="I12" s="26">
        <v>0</v>
      </c>
    </row>
    <row r="13" spans="1:9" ht="18" customHeight="1">
      <c r="A13" s="25" t="s">
        <v>26</v>
      </c>
      <c r="B13" s="2"/>
      <c r="C13" s="12"/>
      <c r="D13" s="12"/>
      <c r="E13" s="15"/>
      <c r="F13" s="14" t="s">
        <v>26</v>
      </c>
      <c r="G13" s="2"/>
      <c r="H13" s="12"/>
      <c r="I13" s="26"/>
    </row>
    <row r="14" spans="1:9" ht="18" customHeight="1">
      <c r="A14" s="25" t="s">
        <v>27</v>
      </c>
      <c r="B14" s="2"/>
      <c r="C14" s="12"/>
      <c r="D14" s="12"/>
      <c r="E14" s="15"/>
      <c r="F14" s="14" t="s">
        <v>27</v>
      </c>
      <c r="G14" s="2"/>
      <c r="H14" s="12"/>
      <c r="I14" s="26"/>
    </row>
    <row r="15" spans="1:9" ht="18" customHeight="1">
      <c r="A15" s="25" t="s">
        <v>28</v>
      </c>
      <c r="B15" s="2"/>
      <c r="C15" s="12"/>
      <c r="D15" s="12"/>
      <c r="E15" s="15"/>
      <c r="F15" s="14" t="s">
        <v>28</v>
      </c>
      <c r="G15" s="2"/>
      <c r="H15" s="12"/>
      <c r="I15" s="26"/>
    </row>
    <row r="16" spans="1:9" ht="18" customHeight="1">
      <c r="A16" s="25" t="s">
        <v>29</v>
      </c>
      <c r="B16" s="2"/>
      <c r="C16" s="12"/>
      <c r="D16" s="12"/>
      <c r="E16" s="15"/>
      <c r="F16" s="14" t="s">
        <v>29</v>
      </c>
      <c r="G16" s="2"/>
      <c r="H16" s="12"/>
      <c r="I16" s="26"/>
    </row>
    <row r="17" spans="1:9" ht="18" customHeight="1">
      <c r="A17" s="25" t="s">
        <v>30</v>
      </c>
      <c r="B17" s="2"/>
      <c r="C17" s="12"/>
      <c r="D17" s="12"/>
      <c r="E17" s="15"/>
      <c r="F17" s="14" t="s">
        <v>30</v>
      </c>
      <c r="G17" s="2"/>
      <c r="H17" s="12"/>
      <c r="I17" s="26"/>
    </row>
    <row r="18" spans="1:9" ht="18" customHeight="1">
      <c r="A18" s="25" t="s">
        <v>31</v>
      </c>
      <c r="B18" s="2"/>
      <c r="C18" s="12"/>
      <c r="D18" s="12"/>
      <c r="E18" s="15"/>
      <c r="F18" s="14" t="s">
        <v>31</v>
      </c>
      <c r="G18" s="2"/>
      <c r="H18" s="12"/>
      <c r="I18" s="26"/>
    </row>
    <row r="19" spans="1:9" ht="18" customHeight="1">
      <c r="A19" s="25" t="s">
        <v>32</v>
      </c>
      <c r="B19" s="2"/>
      <c r="C19" s="12"/>
      <c r="D19" s="12"/>
      <c r="E19" s="15"/>
      <c r="F19" s="14" t="s">
        <v>32</v>
      </c>
      <c r="G19" s="2"/>
      <c r="H19" s="12"/>
      <c r="I19" s="26"/>
    </row>
    <row r="20" spans="1:9" ht="18" customHeight="1">
      <c r="A20" s="25" t="s">
        <v>33</v>
      </c>
      <c r="B20" s="2">
        <v>28567</v>
      </c>
      <c r="C20" s="12">
        <v>0.17</v>
      </c>
      <c r="D20" s="12">
        <v>0.08</v>
      </c>
      <c r="E20" s="15"/>
      <c r="F20" s="14" t="s">
        <v>33</v>
      </c>
      <c r="G20" s="2">
        <v>18348</v>
      </c>
      <c r="H20" s="12">
        <v>0</v>
      </c>
      <c r="I20" s="26">
        <v>0</v>
      </c>
    </row>
    <row r="21" spans="1:9" ht="18" customHeight="1">
      <c r="A21" s="25" t="s">
        <v>34</v>
      </c>
      <c r="B21" s="2">
        <v>36900</v>
      </c>
      <c r="C21" s="12">
        <v>0.17</v>
      </c>
      <c r="D21" s="12">
        <v>0.08</v>
      </c>
      <c r="E21" s="15"/>
      <c r="F21" s="14" t="s">
        <v>34</v>
      </c>
      <c r="G21" s="2">
        <v>23700</v>
      </c>
      <c r="H21" s="12">
        <v>0</v>
      </c>
      <c r="I21" s="26">
        <v>0</v>
      </c>
    </row>
    <row r="22" spans="1:9" ht="18" customHeight="1">
      <c r="A22" s="25" t="s">
        <v>35</v>
      </c>
      <c r="B22" s="2">
        <v>36900</v>
      </c>
      <c r="C22" s="12">
        <v>0.17</v>
      </c>
      <c r="D22" s="12">
        <v>0.08</v>
      </c>
      <c r="E22" s="15"/>
      <c r="F22" s="14" t="s">
        <v>35</v>
      </c>
      <c r="G22" s="2">
        <v>23700</v>
      </c>
      <c r="H22" s="12">
        <v>0</v>
      </c>
      <c r="I22" s="26">
        <v>0</v>
      </c>
    </row>
    <row r="23" spans="1:9" ht="18" customHeight="1">
      <c r="A23" s="176"/>
      <c r="B23" s="15"/>
      <c r="C23" s="16"/>
      <c r="D23" s="16"/>
      <c r="E23" s="15"/>
      <c r="F23" s="177"/>
      <c r="G23" s="15"/>
      <c r="H23" s="16"/>
      <c r="I23" s="27"/>
    </row>
    <row r="24" spans="1:9" ht="15">
      <c r="A24" s="19"/>
      <c r="B24" s="15"/>
      <c r="C24" s="15"/>
      <c r="D24" s="15"/>
      <c r="E24" s="15"/>
      <c r="F24" s="15"/>
      <c r="G24" s="15"/>
      <c r="H24" s="15"/>
      <c r="I24" s="18"/>
    </row>
    <row r="25" spans="1:9" ht="15.75">
      <c r="A25" s="19"/>
      <c r="B25" s="105" t="s">
        <v>45</v>
      </c>
      <c r="C25" s="105"/>
      <c r="D25" s="105"/>
      <c r="E25" s="105"/>
      <c r="F25" s="105"/>
      <c r="G25" s="105"/>
      <c r="H25" s="105"/>
      <c r="I25" s="18"/>
    </row>
    <row r="26" spans="1:9" ht="20.1" customHeight="1">
      <c r="A26" s="19"/>
      <c r="B26" s="95" t="s">
        <v>42</v>
      </c>
      <c r="C26" s="95"/>
      <c r="D26" s="95"/>
      <c r="E26" s="95"/>
      <c r="F26" s="95"/>
      <c r="G26" s="95"/>
      <c r="H26" s="95"/>
      <c r="I26" s="18"/>
    </row>
    <row r="27" spans="1:9" ht="20.1" customHeight="1">
      <c r="A27" s="19"/>
      <c r="B27" s="95" t="s">
        <v>43</v>
      </c>
      <c r="C27" s="95"/>
      <c r="D27" s="95"/>
      <c r="E27" s="95"/>
      <c r="F27" s="95"/>
      <c r="G27" s="95"/>
      <c r="H27" s="95"/>
      <c r="I27" s="18"/>
    </row>
    <row r="28" spans="1:9" ht="20.1" customHeight="1">
      <c r="A28" s="19"/>
      <c r="B28" s="95" t="s">
        <v>44</v>
      </c>
      <c r="C28" s="95"/>
      <c r="D28" s="95"/>
      <c r="E28" s="95"/>
      <c r="F28" s="95"/>
      <c r="G28" s="95"/>
      <c r="H28" s="95"/>
      <c r="I28" s="18"/>
    </row>
    <row r="29" spans="1:9" ht="15.75" thickBot="1">
      <c r="A29" s="28"/>
      <c r="B29" s="29"/>
      <c r="C29" s="29"/>
      <c r="D29" s="29"/>
      <c r="E29" s="29"/>
      <c r="F29" s="29"/>
      <c r="G29" s="29"/>
      <c r="H29" s="29"/>
      <c r="I29" s="30"/>
    </row>
  </sheetData>
  <sheetProtection password="DA27" sheet="1" objects="1" scenarios="1" formatCells="0" formatColumns="0" formatRows="0"/>
  <mergeCells count="14">
    <mergeCell ref="B26:H26"/>
    <mergeCell ref="B27:H27"/>
    <mergeCell ref="B28:H28"/>
    <mergeCell ref="A1:I1"/>
    <mergeCell ref="A7:B7"/>
    <mergeCell ref="G3:H3"/>
    <mergeCell ref="A2:I2"/>
    <mergeCell ref="B25:H25"/>
    <mergeCell ref="A3:B3"/>
    <mergeCell ref="C3:E3"/>
    <mergeCell ref="C5:E5"/>
    <mergeCell ref="A5:B5"/>
    <mergeCell ref="A9:D9"/>
    <mergeCell ref="F9:I9"/>
  </mergeCells>
  <dataValidations count="4">
    <dataValidation type="list" allowBlank="1" showInputMessage="1" showErrorMessage="1" sqref="I3">
      <formula1>"Yes,No"</formula1>
    </dataValidation>
    <dataValidation type="list" allowBlank="1" showInputMessage="1" showErrorMessage="1" sqref="C8">
      <formula1>"ACP Areear, Fixation Areear, Promotion Areear,Notional Areear"</formula1>
    </dataValidation>
    <dataValidation type="list" allowBlank="1" showInputMessage="1" showErrorMessage="1" sqref="H7:H8 E7:E8">
      <formula1>Months</formula1>
    </dataValidation>
    <dataValidation type="list" allowBlank="1" showInputMessage="1" showErrorMessage="1" sqref="C7">
      <formula1>"ACP Arrear, Fixation Arrear, Promotion Arrear,Notional Arrear"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26"/>
  <sheetViews>
    <sheetView view="pageBreakPreview" zoomScale="70" zoomScaleSheetLayoutView="70" workbookViewId="0" topLeftCell="A1">
      <selection activeCell="O10" sqref="O10"/>
    </sheetView>
  </sheetViews>
  <sheetFormatPr defaultColWidth="9.140625" defaultRowHeight="15"/>
  <cols>
    <col min="1" max="1" width="4.140625" style="1" customWidth="1"/>
    <col min="2" max="2" width="6.8515625" style="1" customWidth="1"/>
    <col min="3" max="10" width="8.7109375" style="1" customWidth="1"/>
    <col min="11" max="11" width="8.8515625" style="1" bestFit="1" customWidth="1"/>
    <col min="12" max="12" width="7.421875" style="1" bestFit="1" customWidth="1"/>
    <col min="13" max="16" width="8.8515625" style="1" bestFit="1" customWidth="1"/>
    <col min="17" max="17" width="7.421875" style="1" bestFit="1" customWidth="1"/>
    <col min="18" max="26" width="7.7109375" style="1" customWidth="1"/>
    <col min="27" max="29" width="5.7109375" style="1" customWidth="1"/>
    <col min="30" max="30" width="7.7109375" style="1" customWidth="1"/>
    <col min="31" max="31" width="8.8515625" style="1" bestFit="1" customWidth="1"/>
    <col min="32" max="32" width="8.8515625" style="1" customWidth="1"/>
    <col min="33" max="33" width="9.140625" style="1" customWidth="1"/>
    <col min="34" max="34" width="5.140625" style="1" bestFit="1" customWidth="1"/>
    <col min="35" max="49" width="9.140625" style="1" customWidth="1"/>
    <col min="50" max="50" width="5.8515625" style="1" hidden="1" customWidth="1"/>
    <col min="51" max="16384" width="9.140625" style="1" customWidth="1"/>
  </cols>
  <sheetData>
    <row r="1" spans="1:32" ht="37.5" customHeight="1">
      <c r="A1" s="113" t="str">
        <f>Master!$A$1</f>
        <v>Principal Government Senior Scondary School, Rooppura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81"/>
    </row>
    <row r="2" spans="1:32" ht="33" customHeight="1">
      <c r="A2" s="114" t="str">
        <f>Master!C7&amp;" "&amp;Master!D7&amp;" "&amp;Master!E7&amp;" "&amp;Master!F7&amp;" "&amp;Master!G7&amp;" "&amp;Master!H7&amp;" "&amp;Master!I7</f>
        <v>Notional Arrear From OCT 2019 to FEB 2020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82"/>
    </row>
    <row r="3" spans="1:32" ht="23.25">
      <c r="A3" s="115" t="str">
        <f>Master!A3&amp;"-"&amp;" "&amp;Master!C3&amp;","&amp;" "&amp;Master!A5&amp;"-"&amp;" "&amp;Master!C5</f>
        <v>Name Of Employee- Ashwini Kumar, Post- Senior Teacher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83"/>
    </row>
    <row r="4" spans="1:38" ht="20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G4" s="117" t="s">
        <v>164</v>
      </c>
      <c r="AH4" s="117"/>
      <c r="AI4" s="117"/>
      <c r="AJ4" s="117"/>
      <c r="AK4" s="80"/>
      <c r="AL4" s="80"/>
    </row>
    <row r="5" spans="1:50" ht="22.5" customHeight="1">
      <c r="A5" s="121" t="s">
        <v>1</v>
      </c>
      <c r="B5" s="116" t="s">
        <v>23</v>
      </c>
      <c r="C5" s="110" t="s">
        <v>6</v>
      </c>
      <c r="D5" s="110"/>
      <c r="E5" s="110"/>
      <c r="F5" s="110"/>
      <c r="G5" s="110" t="s">
        <v>3</v>
      </c>
      <c r="H5" s="110"/>
      <c r="I5" s="110"/>
      <c r="J5" s="110"/>
      <c r="K5" s="110" t="s">
        <v>7</v>
      </c>
      <c r="L5" s="110"/>
      <c r="M5" s="110"/>
      <c r="N5" s="110"/>
      <c r="O5" s="110" t="s">
        <v>8</v>
      </c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6" t="s">
        <v>16</v>
      </c>
      <c r="AE5" s="116" t="s">
        <v>18</v>
      </c>
      <c r="AF5" s="84"/>
      <c r="AG5" s="117"/>
      <c r="AH5" s="117"/>
      <c r="AI5" s="117"/>
      <c r="AJ5" s="117"/>
      <c r="AK5" s="80"/>
      <c r="AL5" s="80"/>
      <c r="AX5" s="1" t="s">
        <v>24</v>
      </c>
    </row>
    <row r="6" spans="1:50" ht="18" customHeight="1">
      <c r="A6" s="122"/>
      <c r="B6" s="116"/>
      <c r="C6" s="110" t="s">
        <v>2</v>
      </c>
      <c r="D6" s="110" t="s">
        <v>4</v>
      </c>
      <c r="E6" s="110" t="s">
        <v>5</v>
      </c>
      <c r="F6" s="110" t="s">
        <v>17</v>
      </c>
      <c r="G6" s="110" t="s">
        <v>2</v>
      </c>
      <c r="H6" s="110" t="s">
        <v>4</v>
      </c>
      <c r="I6" s="110" t="s">
        <v>5</v>
      </c>
      <c r="J6" s="110" t="s">
        <v>17</v>
      </c>
      <c r="K6" s="110" t="s">
        <v>2</v>
      </c>
      <c r="L6" s="110" t="s">
        <v>4</v>
      </c>
      <c r="M6" s="110" t="s">
        <v>5</v>
      </c>
      <c r="N6" s="110" t="s">
        <v>17</v>
      </c>
      <c r="O6" s="110" t="s">
        <v>9</v>
      </c>
      <c r="P6" s="110"/>
      <c r="Q6" s="110"/>
      <c r="R6" s="110" t="s">
        <v>10</v>
      </c>
      <c r="S6" s="110"/>
      <c r="T6" s="110"/>
      <c r="U6" s="110" t="s">
        <v>11</v>
      </c>
      <c r="V6" s="110"/>
      <c r="W6" s="110"/>
      <c r="X6" s="110" t="s">
        <v>12</v>
      </c>
      <c r="Y6" s="110"/>
      <c r="Z6" s="110"/>
      <c r="AA6" s="110" t="s">
        <v>15</v>
      </c>
      <c r="AB6" s="110"/>
      <c r="AC6" s="110"/>
      <c r="AD6" s="116"/>
      <c r="AE6" s="116"/>
      <c r="AF6" s="84"/>
      <c r="AG6" s="117"/>
      <c r="AH6" s="117"/>
      <c r="AI6" s="117"/>
      <c r="AJ6" s="117"/>
      <c r="AK6" s="80"/>
      <c r="AL6" s="80"/>
      <c r="AX6" s="1" t="s">
        <v>25</v>
      </c>
    </row>
    <row r="7" spans="1:50" ht="17.25" customHeight="1">
      <c r="A7" s="123"/>
      <c r="B7" s="116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63" t="s">
        <v>46</v>
      </c>
      <c r="P7" s="63" t="s">
        <v>13</v>
      </c>
      <c r="Q7" s="63" t="s">
        <v>14</v>
      </c>
      <c r="R7" s="63" t="s">
        <v>46</v>
      </c>
      <c r="S7" s="63" t="s">
        <v>13</v>
      </c>
      <c r="T7" s="63" t="s">
        <v>14</v>
      </c>
      <c r="U7" s="63" t="s">
        <v>46</v>
      </c>
      <c r="V7" s="63" t="s">
        <v>13</v>
      </c>
      <c r="W7" s="63" t="s">
        <v>14</v>
      </c>
      <c r="X7" s="63" t="s">
        <v>46</v>
      </c>
      <c r="Y7" s="63" t="s">
        <v>13</v>
      </c>
      <c r="Z7" s="63" t="s">
        <v>14</v>
      </c>
      <c r="AA7" s="63" t="s">
        <v>46</v>
      </c>
      <c r="AB7" s="63" t="s">
        <v>13</v>
      </c>
      <c r="AC7" s="63" t="s">
        <v>14</v>
      </c>
      <c r="AD7" s="116"/>
      <c r="AE7" s="116"/>
      <c r="AF7" s="84"/>
      <c r="AG7" s="117"/>
      <c r="AH7" s="117"/>
      <c r="AI7" s="117"/>
      <c r="AJ7" s="117"/>
      <c r="AK7" s="80"/>
      <c r="AL7" s="80"/>
      <c r="AX7" s="1" t="s">
        <v>26</v>
      </c>
    </row>
    <row r="8" spans="1:50" ht="19.5" customHeight="1">
      <c r="A8" s="3">
        <f>IF(B8="","",ROWS($A$1:A1))</f>
        <v>1</v>
      </c>
      <c r="B8" s="2" t="s">
        <v>33</v>
      </c>
      <c r="C8" s="3">
        <f>_xlfn.IFERROR(VLOOKUP(B8,Master!$A$10:$D$22,2,0),0)</f>
        <v>28567</v>
      </c>
      <c r="D8" s="3">
        <f>_xlfn.IFERROR(ROUND(VLOOKUP(B8,Master!$A$10:$D$22,2,0)*VLOOKUP(B8,Master!$A$10:$D$22,3,0),0),0)</f>
        <v>4856</v>
      </c>
      <c r="E8" s="3">
        <f>_xlfn.IFERROR(ROUND(VLOOKUP(B8,Master!$A$10:$D$22,2,0)*VLOOKUP(B8,Master!$A$10:$D$22,4,0),0),0)</f>
        <v>2285</v>
      </c>
      <c r="F8" s="3">
        <f>SUM(C8:E8)</f>
        <v>35708</v>
      </c>
      <c r="G8" s="3">
        <f>_xlfn.IFERROR(VLOOKUP(B8,Master!$F$10:$I$22,2,0),0)</f>
        <v>18348</v>
      </c>
      <c r="H8" s="3">
        <f>_xlfn.IFERROR(ROUND(VLOOKUP(B8,Master!$F$10:$I$22,2,0)*VLOOKUP(B8,Master!$F$10:$I$22,3,0),0),0)</f>
        <v>0</v>
      </c>
      <c r="I8" s="3">
        <f>_xlfn.IFERROR(ROUND(VLOOKUP(B8,Master!$F$10:$I$22,2,0)*VLOOKUP(B8,Master!$F$10:$I$22,4,0),0),0)</f>
        <v>0</v>
      </c>
      <c r="J8" s="3">
        <f>SUM(G8:I8)</f>
        <v>18348</v>
      </c>
      <c r="K8" s="3">
        <f>_xlfn.IFERROR(C8-G8,0)</f>
        <v>10219</v>
      </c>
      <c r="L8" s="3">
        <f>_xlfn.IFERROR(D8-H8,0)</f>
        <v>4856</v>
      </c>
      <c r="M8" s="3">
        <f>_xlfn.IFERROR(E8-I8,0)</f>
        <v>2285</v>
      </c>
      <c r="N8" s="4">
        <f>SUM(K8:M8)</f>
        <v>17360</v>
      </c>
      <c r="O8" s="3">
        <f>_xlfn.IFERROR(ROUND(IF(Master!$I$3="YES",SUM('Arrear Sheet'!C8+'Arrear Sheet'!D8)*10%,""),0),0)</f>
        <v>3342</v>
      </c>
      <c r="P8" s="3">
        <f>_xlfn.IFERROR(ROUND(IF(Master!$I$3="YES",SUM('Arrear Sheet'!G8+'Arrear Sheet'!H8)*10%,""),0),0)</f>
        <v>1835</v>
      </c>
      <c r="Q8" s="4">
        <f>_xlfn.IFERROR(O8-P8,0)</f>
        <v>1507</v>
      </c>
      <c r="R8" s="2"/>
      <c r="S8" s="2"/>
      <c r="T8" s="4">
        <f>R8-S8</f>
        <v>0</v>
      </c>
      <c r="U8" s="2"/>
      <c r="V8" s="2"/>
      <c r="W8" s="4">
        <f>U8-V8</f>
        <v>0</v>
      </c>
      <c r="X8" s="2"/>
      <c r="Y8" s="2"/>
      <c r="Z8" s="4">
        <f>X8-Y8</f>
        <v>0</v>
      </c>
      <c r="AA8" s="2"/>
      <c r="AB8" s="2"/>
      <c r="AC8" s="4">
        <f>AA8-AB8</f>
        <v>0</v>
      </c>
      <c r="AD8" s="4">
        <f>Q8+T8+W8+Z8+AC8</f>
        <v>1507</v>
      </c>
      <c r="AE8" s="4">
        <f>N8-AD8</f>
        <v>15853</v>
      </c>
      <c r="AF8" s="85"/>
      <c r="AG8" s="117"/>
      <c r="AH8" s="117"/>
      <c r="AI8" s="117"/>
      <c r="AJ8" s="117"/>
      <c r="AK8" s="80"/>
      <c r="AL8" s="80"/>
      <c r="AX8" s="1" t="s">
        <v>27</v>
      </c>
    </row>
    <row r="9" spans="1:50" ht="20.1" customHeight="1">
      <c r="A9" s="3">
        <f>IF(B9="","",ROWS($A$1:A2))</f>
        <v>2</v>
      </c>
      <c r="B9" s="2" t="s">
        <v>34</v>
      </c>
      <c r="C9" s="3">
        <f>_xlfn.IFERROR(VLOOKUP(B9,Master!$A$10:$D$22,2,0),0)</f>
        <v>36900</v>
      </c>
      <c r="D9" s="3">
        <f>_xlfn.IFERROR(ROUND(VLOOKUP(B9,Master!$A$10:$D$22,2,0)*VLOOKUP(B9,Master!$A$10:$D$22,3,0),0),0)</f>
        <v>6273</v>
      </c>
      <c r="E9" s="3">
        <f>_xlfn.IFERROR(ROUND(VLOOKUP(B9,Master!$A$10:$D$22,2,0)*VLOOKUP(B9,Master!$A$10:$D$22,4,0),0),0)</f>
        <v>2952</v>
      </c>
      <c r="F9" s="3">
        <f aca="true" t="shared" si="0" ref="F9:F19">SUM(C9:E9)</f>
        <v>46125</v>
      </c>
      <c r="G9" s="3">
        <f>_xlfn.IFERROR(VLOOKUP(B9,Master!$F$10:$I$22,2,0),0)</f>
        <v>23700</v>
      </c>
      <c r="H9" s="3">
        <f>_xlfn.IFERROR(ROUND(VLOOKUP(B9,Master!$F$10:$I$22,2,0)*VLOOKUP(B9,Master!$F$10:$I$22,3,0),0),0)</f>
        <v>0</v>
      </c>
      <c r="I9" s="3">
        <f>_xlfn.IFERROR(ROUND(VLOOKUP(B9,Master!$F$10:$I$22,2,0)*VLOOKUP(B9,Master!$F$10:$I$22,4,0),0),0)</f>
        <v>0</v>
      </c>
      <c r="J9" s="3">
        <f aca="true" t="shared" si="1" ref="J9:J19">SUM(G9:I9)</f>
        <v>23700</v>
      </c>
      <c r="K9" s="3">
        <f aca="true" t="shared" si="2" ref="K9:K19">_xlfn.IFERROR(C9-G9,0)</f>
        <v>13200</v>
      </c>
      <c r="L9" s="3">
        <f aca="true" t="shared" si="3" ref="L9:L19">_xlfn.IFERROR(D9-H9,0)</f>
        <v>6273</v>
      </c>
      <c r="M9" s="3">
        <f aca="true" t="shared" si="4" ref="M9:M19">_xlfn.IFERROR(E9-I9,0)</f>
        <v>2952</v>
      </c>
      <c r="N9" s="4">
        <f aca="true" t="shared" si="5" ref="N9:N19">SUM(K9:M9)</f>
        <v>22425</v>
      </c>
      <c r="O9" s="3">
        <f>_xlfn.IFERROR(ROUND(IF(Master!$I$3="YES",SUM('Arrear Sheet'!C9+'Arrear Sheet'!D9)*10%,""),0),0)</f>
        <v>4317</v>
      </c>
      <c r="P9" s="3">
        <f>_xlfn.IFERROR(ROUND(IF(Master!$I$3="YES",SUM('Arrear Sheet'!G9+'Arrear Sheet'!H9)*10%,""),0),0)</f>
        <v>2370</v>
      </c>
      <c r="Q9" s="4">
        <f aca="true" t="shared" si="6" ref="Q9:Q19">_xlfn.IFERROR(O9-P9,0)</f>
        <v>1947</v>
      </c>
      <c r="R9" s="2"/>
      <c r="S9" s="2"/>
      <c r="T9" s="4">
        <f aca="true" t="shared" si="7" ref="T9:T19">R9-S9</f>
        <v>0</v>
      </c>
      <c r="U9" s="2"/>
      <c r="V9" s="2"/>
      <c r="W9" s="4">
        <f aca="true" t="shared" si="8" ref="W9:W19">U9-V9</f>
        <v>0</v>
      </c>
      <c r="X9" s="2"/>
      <c r="Y9" s="2"/>
      <c r="Z9" s="4">
        <f aca="true" t="shared" si="9" ref="Z9:Z19">X9-Y9</f>
        <v>0</v>
      </c>
      <c r="AA9" s="2"/>
      <c r="AB9" s="2"/>
      <c r="AC9" s="4">
        <f aca="true" t="shared" si="10" ref="AC9:AC19">AA9-AB9</f>
        <v>0</v>
      </c>
      <c r="AD9" s="4">
        <f aca="true" t="shared" si="11" ref="AD9:AD19">Q9+T9+W9+Z9+AC9</f>
        <v>1947</v>
      </c>
      <c r="AE9" s="4">
        <f aca="true" t="shared" si="12" ref="AE9:AE19">N9-AD9</f>
        <v>20478</v>
      </c>
      <c r="AF9" s="85"/>
      <c r="AG9" s="117"/>
      <c r="AH9" s="117"/>
      <c r="AI9" s="117"/>
      <c r="AJ9" s="117"/>
      <c r="AK9" s="80"/>
      <c r="AL9" s="80"/>
      <c r="AX9" s="1" t="s">
        <v>28</v>
      </c>
    </row>
    <row r="10" spans="1:50" ht="20.1" customHeight="1">
      <c r="A10" s="3">
        <f>IF(B10="","",ROWS($A$1:A3))</f>
        <v>3</v>
      </c>
      <c r="B10" s="2" t="s">
        <v>35</v>
      </c>
      <c r="C10" s="3">
        <f>_xlfn.IFERROR(VLOOKUP(B10,Master!$A$10:$D$22,2,0),0)</f>
        <v>36900</v>
      </c>
      <c r="D10" s="3">
        <f>_xlfn.IFERROR(ROUND(VLOOKUP(B10,Master!$A$10:$D$22,2,0)*VLOOKUP(B10,Master!$A$10:$D$22,3,0),0),0)</f>
        <v>6273</v>
      </c>
      <c r="E10" s="3">
        <f>_xlfn.IFERROR(ROUND(VLOOKUP(B10,Master!$A$10:$D$22,2,0)*VLOOKUP(B10,Master!$A$10:$D$22,4,0),0),0)</f>
        <v>2952</v>
      </c>
      <c r="F10" s="3">
        <f t="shared" si="0"/>
        <v>46125</v>
      </c>
      <c r="G10" s="3">
        <f>_xlfn.IFERROR(VLOOKUP(B10,Master!$F$10:$I$22,2,0),0)</f>
        <v>23700</v>
      </c>
      <c r="H10" s="3">
        <f>_xlfn.IFERROR(ROUND(VLOOKUP(B10,Master!$F$10:$I$22,2,0)*VLOOKUP(B10,Master!$F$10:$I$22,3,0),0),0)</f>
        <v>0</v>
      </c>
      <c r="I10" s="3">
        <f>_xlfn.IFERROR(ROUND(VLOOKUP(B10,Master!$F$10:$I$22,2,0)*VLOOKUP(B10,Master!$F$10:$I$22,4,0),0),0)</f>
        <v>0</v>
      </c>
      <c r="J10" s="3">
        <f t="shared" si="1"/>
        <v>23700</v>
      </c>
      <c r="K10" s="3">
        <f t="shared" si="2"/>
        <v>13200</v>
      </c>
      <c r="L10" s="3">
        <f t="shared" si="3"/>
        <v>6273</v>
      </c>
      <c r="M10" s="3">
        <f t="shared" si="4"/>
        <v>2952</v>
      </c>
      <c r="N10" s="4">
        <f t="shared" si="5"/>
        <v>22425</v>
      </c>
      <c r="O10" s="3">
        <f>_xlfn.IFERROR(ROUND(IF(Master!$I$3="YES",SUM('Arrear Sheet'!C10+'Arrear Sheet'!D10)*10%,""),0),0)</f>
        <v>4317</v>
      </c>
      <c r="P10" s="3">
        <f>_xlfn.IFERROR(ROUND(IF(Master!$I$3="YES",SUM('Arrear Sheet'!G10+'Arrear Sheet'!H10)*10%,""),0),0)</f>
        <v>2370</v>
      </c>
      <c r="Q10" s="4">
        <f t="shared" si="6"/>
        <v>1947</v>
      </c>
      <c r="R10" s="2"/>
      <c r="S10" s="2"/>
      <c r="T10" s="4">
        <f t="shared" si="7"/>
        <v>0</v>
      </c>
      <c r="U10" s="2"/>
      <c r="V10" s="2"/>
      <c r="W10" s="4">
        <f t="shared" si="8"/>
        <v>0</v>
      </c>
      <c r="X10" s="2"/>
      <c r="Y10" s="2"/>
      <c r="Z10" s="4">
        <f t="shared" si="9"/>
        <v>0</v>
      </c>
      <c r="AA10" s="2"/>
      <c r="AB10" s="2"/>
      <c r="AC10" s="4">
        <f t="shared" si="10"/>
        <v>0</v>
      </c>
      <c r="AD10" s="4">
        <f t="shared" si="11"/>
        <v>1947</v>
      </c>
      <c r="AE10" s="4">
        <f t="shared" si="12"/>
        <v>20478</v>
      </c>
      <c r="AF10" s="85"/>
      <c r="AG10" s="117"/>
      <c r="AH10" s="117"/>
      <c r="AI10" s="117"/>
      <c r="AJ10" s="117"/>
      <c r="AK10" s="80"/>
      <c r="AL10" s="80"/>
      <c r="AX10" s="1" t="s">
        <v>29</v>
      </c>
    </row>
    <row r="11" spans="1:50" ht="20.1" customHeight="1">
      <c r="A11" s="3">
        <f>IF(B11="","",ROWS($A$1:A4))</f>
        <v>4</v>
      </c>
      <c r="B11" s="2" t="s">
        <v>24</v>
      </c>
      <c r="C11" s="3">
        <f>_xlfn.IFERROR(VLOOKUP(B11,Master!$A$10:$D$22,2,0),0)</f>
        <v>36900</v>
      </c>
      <c r="D11" s="3">
        <f>_xlfn.IFERROR(ROUND(VLOOKUP(B11,Master!$A$10:$D$22,2,0)*VLOOKUP(B11,Master!$A$10:$D$22,3,0),0),0)</f>
        <v>6273</v>
      </c>
      <c r="E11" s="3">
        <f>_xlfn.IFERROR(ROUND(VLOOKUP(B11,Master!$A$10:$D$22,2,0)*VLOOKUP(B11,Master!$A$10:$D$22,4,0),0),0)</f>
        <v>2952</v>
      </c>
      <c r="F11" s="3">
        <f t="shared" si="0"/>
        <v>46125</v>
      </c>
      <c r="G11" s="3">
        <f>_xlfn.IFERROR(VLOOKUP(B11,Master!$F$10:$I$22,2,0),0)</f>
        <v>23700</v>
      </c>
      <c r="H11" s="3">
        <f>_xlfn.IFERROR(ROUND(VLOOKUP(B11,Master!$F$10:$I$22,2,0)*VLOOKUP(B11,Master!$F$10:$I$22,3,0),0),0)</f>
        <v>0</v>
      </c>
      <c r="I11" s="3">
        <f>_xlfn.IFERROR(ROUND(VLOOKUP(B11,Master!$F$10:$I$22,2,0)*VLOOKUP(B11,Master!$F$10:$I$22,4,0),0),0)</f>
        <v>0</v>
      </c>
      <c r="J11" s="3">
        <f t="shared" si="1"/>
        <v>23700</v>
      </c>
      <c r="K11" s="3">
        <f t="shared" si="2"/>
        <v>13200</v>
      </c>
      <c r="L11" s="3">
        <f t="shared" si="3"/>
        <v>6273</v>
      </c>
      <c r="M11" s="3">
        <f t="shared" si="4"/>
        <v>2952</v>
      </c>
      <c r="N11" s="4">
        <f t="shared" si="5"/>
        <v>22425</v>
      </c>
      <c r="O11" s="3">
        <f>_xlfn.IFERROR(ROUND(IF(Master!$I$3="YES",SUM('Arrear Sheet'!C11+'Arrear Sheet'!D11)*10%,""),0),0)</f>
        <v>4317</v>
      </c>
      <c r="P11" s="3">
        <f>_xlfn.IFERROR(ROUND(IF(Master!$I$3="YES",SUM('Arrear Sheet'!G11+'Arrear Sheet'!H11)*10%,""),0),0)</f>
        <v>2370</v>
      </c>
      <c r="Q11" s="4">
        <f t="shared" si="6"/>
        <v>1947</v>
      </c>
      <c r="R11" s="2"/>
      <c r="S11" s="2"/>
      <c r="T11" s="4">
        <f t="shared" si="7"/>
        <v>0</v>
      </c>
      <c r="U11" s="2"/>
      <c r="V11" s="2"/>
      <c r="W11" s="4">
        <f t="shared" si="8"/>
        <v>0</v>
      </c>
      <c r="X11" s="2"/>
      <c r="Y11" s="2"/>
      <c r="Z11" s="4">
        <f t="shared" si="9"/>
        <v>0</v>
      </c>
      <c r="AA11" s="2"/>
      <c r="AB11" s="2"/>
      <c r="AC11" s="4">
        <f t="shared" si="10"/>
        <v>0</v>
      </c>
      <c r="AD11" s="4">
        <f t="shared" si="11"/>
        <v>1947</v>
      </c>
      <c r="AE11" s="4">
        <f t="shared" si="12"/>
        <v>20478</v>
      </c>
      <c r="AF11" s="85"/>
      <c r="AG11" s="117"/>
      <c r="AH11" s="117"/>
      <c r="AI11" s="117"/>
      <c r="AJ11" s="117"/>
      <c r="AK11" s="80"/>
      <c r="AL11" s="80"/>
      <c r="AX11" s="1" t="s">
        <v>30</v>
      </c>
    </row>
    <row r="12" spans="1:50" ht="20.1" customHeight="1">
      <c r="A12" s="3">
        <f>IF(B12="","",ROWS($A$1:A5))</f>
        <v>5</v>
      </c>
      <c r="B12" s="2" t="s">
        <v>25</v>
      </c>
      <c r="C12" s="3">
        <f>_xlfn.IFERROR(VLOOKUP(B12,Master!$A$10:$D$22,2,0),0)</f>
        <v>36900</v>
      </c>
      <c r="D12" s="3">
        <f>_xlfn.IFERROR(ROUND(VLOOKUP(B12,Master!$A$10:$D$22,2,0)*VLOOKUP(B12,Master!$A$10:$D$22,3,0),0),0)</f>
        <v>6273</v>
      </c>
      <c r="E12" s="3">
        <f>_xlfn.IFERROR(ROUND(VLOOKUP(B12,Master!$A$10:$D$22,2,0)*VLOOKUP(B12,Master!$A$10:$D$22,4,0),0),0)</f>
        <v>2952</v>
      </c>
      <c r="F12" s="3">
        <f t="shared" si="0"/>
        <v>46125</v>
      </c>
      <c r="G12" s="3">
        <f>_xlfn.IFERROR(VLOOKUP(B12,Master!$F$10:$I$22,2,0),0)</f>
        <v>23700</v>
      </c>
      <c r="H12" s="3">
        <f>_xlfn.IFERROR(ROUND(VLOOKUP(B12,Master!$F$10:$I$22,2,0)*VLOOKUP(B12,Master!$F$10:$I$22,3,0),0),0)</f>
        <v>0</v>
      </c>
      <c r="I12" s="3">
        <f>_xlfn.IFERROR(ROUND(VLOOKUP(B12,Master!$F$10:$I$22,2,0)*VLOOKUP(B12,Master!$F$10:$I$22,4,0),0),0)</f>
        <v>0</v>
      </c>
      <c r="J12" s="3">
        <f t="shared" si="1"/>
        <v>23700</v>
      </c>
      <c r="K12" s="3">
        <f t="shared" si="2"/>
        <v>13200</v>
      </c>
      <c r="L12" s="3">
        <f t="shared" si="3"/>
        <v>6273</v>
      </c>
      <c r="M12" s="3">
        <f t="shared" si="4"/>
        <v>2952</v>
      </c>
      <c r="N12" s="4">
        <f t="shared" si="5"/>
        <v>22425</v>
      </c>
      <c r="O12" s="3">
        <f>_xlfn.IFERROR(ROUND(IF(Master!$I$3="YES",SUM('Arrear Sheet'!C12+'Arrear Sheet'!D12)*10%,""),0),0)</f>
        <v>4317</v>
      </c>
      <c r="P12" s="3">
        <f>_xlfn.IFERROR(ROUND(IF(Master!$I$3="YES",SUM('Arrear Sheet'!G12+'Arrear Sheet'!H12)*10%,""),0),0)</f>
        <v>2370</v>
      </c>
      <c r="Q12" s="4">
        <f t="shared" si="6"/>
        <v>1947</v>
      </c>
      <c r="R12" s="2"/>
      <c r="S12" s="2"/>
      <c r="T12" s="4">
        <f t="shared" si="7"/>
        <v>0</v>
      </c>
      <c r="U12" s="2"/>
      <c r="V12" s="2"/>
      <c r="W12" s="4">
        <f t="shared" si="8"/>
        <v>0</v>
      </c>
      <c r="X12" s="2"/>
      <c r="Y12" s="2"/>
      <c r="Z12" s="4">
        <f t="shared" si="9"/>
        <v>0</v>
      </c>
      <c r="AA12" s="2"/>
      <c r="AB12" s="2"/>
      <c r="AC12" s="4">
        <f t="shared" si="10"/>
        <v>0</v>
      </c>
      <c r="AD12" s="4">
        <f t="shared" si="11"/>
        <v>1947</v>
      </c>
      <c r="AE12" s="4">
        <f t="shared" si="12"/>
        <v>20478</v>
      </c>
      <c r="AF12" s="85"/>
      <c r="AG12" s="117"/>
      <c r="AH12" s="117"/>
      <c r="AI12" s="117"/>
      <c r="AJ12" s="117"/>
      <c r="AK12" s="80"/>
      <c r="AL12" s="80"/>
      <c r="AX12" s="1" t="s">
        <v>31</v>
      </c>
    </row>
    <row r="13" spans="1:50" ht="20.1" customHeight="1">
      <c r="A13" s="3">
        <f>IF(B13="","",ROWS($A$1:A6))</f>
        <v>6</v>
      </c>
      <c r="B13" s="2" t="s">
        <v>28</v>
      </c>
      <c r="C13" s="3">
        <f>_xlfn.IFERROR(VLOOKUP(B13,Master!$A$10:$D$22,2,0),0)</f>
        <v>0</v>
      </c>
      <c r="D13" s="3">
        <f>_xlfn.IFERROR(ROUND(VLOOKUP(B13,Master!$A$10:$D$22,2,0)*VLOOKUP(B13,Master!$A$10:$D$22,3,0),0),0)</f>
        <v>0</v>
      </c>
      <c r="E13" s="3">
        <f>_xlfn.IFERROR(ROUND(VLOOKUP(B13,Master!$A$10:$D$22,2,0)*VLOOKUP(B13,Master!$A$10:$D$22,4,0),0),0)</f>
        <v>0</v>
      </c>
      <c r="F13" s="3">
        <f t="shared" si="0"/>
        <v>0</v>
      </c>
      <c r="G13" s="3">
        <f>_xlfn.IFERROR(VLOOKUP(B13,Master!$F$10:$I$22,2,0),0)</f>
        <v>0</v>
      </c>
      <c r="H13" s="3">
        <f>_xlfn.IFERROR(ROUND(VLOOKUP(B13,Master!$F$10:$I$22,2,0)*VLOOKUP(B13,Master!$F$10:$I$22,3,0),0),0)</f>
        <v>0</v>
      </c>
      <c r="I13" s="3">
        <f>_xlfn.IFERROR(ROUND(VLOOKUP(B13,Master!$F$10:$I$22,2,0)*VLOOKUP(B13,Master!$F$10:$I$22,4,0),0),0)</f>
        <v>0</v>
      </c>
      <c r="J13" s="3">
        <f t="shared" si="1"/>
        <v>0</v>
      </c>
      <c r="K13" s="3">
        <f t="shared" si="2"/>
        <v>0</v>
      </c>
      <c r="L13" s="3">
        <f t="shared" si="3"/>
        <v>0</v>
      </c>
      <c r="M13" s="3">
        <f t="shared" si="4"/>
        <v>0</v>
      </c>
      <c r="N13" s="4">
        <f t="shared" si="5"/>
        <v>0</v>
      </c>
      <c r="O13" s="3">
        <f>_xlfn.IFERROR(ROUND(IF(Master!$I$3="YES",SUM('Arrear Sheet'!C13+'Arrear Sheet'!D13)*10%,""),0),0)</f>
        <v>0</v>
      </c>
      <c r="P13" s="3">
        <f>_xlfn.IFERROR(ROUND(IF(Master!$I$3="YES",SUM('Arrear Sheet'!G13+'Arrear Sheet'!H13)*10%,""),0),0)</f>
        <v>0</v>
      </c>
      <c r="Q13" s="4">
        <f t="shared" si="6"/>
        <v>0</v>
      </c>
      <c r="R13" s="2"/>
      <c r="S13" s="2"/>
      <c r="T13" s="4">
        <f t="shared" si="7"/>
        <v>0</v>
      </c>
      <c r="U13" s="2"/>
      <c r="V13" s="2"/>
      <c r="W13" s="4">
        <f t="shared" si="8"/>
        <v>0</v>
      </c>
      <c r="X13" s="2"/>
      <c r="Y13" s="2"/>
      <c r="Z13" s="4">
        <f t="shared" si="9"/>
        <v>0</v>
      </c>
      <c r="AA13" s="2"/>
      <c r="AB13" s="2"/>
      <c r="AC13" s="4">
        <f t="shared" si="10"/>
        <v>0</v>
      </c>
      <c r="AD13" s="4">
        <f t="shared" si="11"/>
        <v>0</v>
      </c>
      <c r="AE13" s="4">
        <f t="shared" si="12"/>
        <v>0</v>
      </c>
      <c r="AF13" s="85"/>
      <c r="AX13" s="1" t="s">
        <v>32</v>
      </c>
    </row>
    <row r="14" spans="1:50" ht="20.1" customHeight="1">
      <c r="A14" s="3" t="str">
        <f>IF(B14="","",ROWS($A$1:A7))</f>
        <v/>
      </c>
      <c r="B14" s="2"/>
      <c r="C14" s="3">
        <f>_xlfn.IFERROR(VLOOKUP(B14,Master!$A$10:$D$22,2,0),0)</f>
        <v>0</v>
      </c>
      <c r="D14" s="3">
        <f>_xlfn.IFERROR(ROUND(VLOOKUP(B14,Master!$A$10:$D$22,2,0)*VLOOKUP(B14,Master!$A$10:$D$22,3,0),0),0)</f>
        <v>0</v>
      </c>
      <c r="E14" s="3">
        <f>_xlfn.IFERROR(ROUND(VLOOKUP(B14,Master!$A$10:$D$22,2,0)*VLOOKUP(B14,Master!$A$10:$D$22,4,0),0),0)</f>
        <v>0</v>
      </c>
      <c r="F14" s="3">
        <f t="shared" si="0"/>
        <v>0</v>
      </c>
      <c r="G14" s="3">
        <f>_xlfn.IFERROR(VLOOKUP(B14,Master!$F$10:$I$22,2,0),0)</f>
        <v>0</v>
      </c>
      <c r="H14" s="3">
        <f>_xlfn.IFERROR(ROUND(VLOOKUP(B14,Master!$F$10:$I$22,2,0)*VLOOKUP(B14,Master!$F$10:$I$22,3,0),0),0)</f>
        <v>0</v>
      </c>
      <c r="I14" s="3">
        <f>_xlfn.IFERROR(ROUND(VLOOKUP(B14,Master!$F$10:$I$22,2,0)*VLOOKUP(B14,Master!$F$10:$I$22,4,0),0),0)</f>
        <v>0</v>
      </c>
      <c r="J14" s="3">
        <f t="shared" si="1"/>
        <v>0</v>
      </c>
      <c r="K14" s="3">
        <f t="shared" si="2"/>
        <v>0</v>
      </c>
      <c r="L14" s="3">
        <f t="shared" si="3"/>
        <v>0</v>
      </c>
      <c r="M14" s="3">
        <f t="shared" si="4"/>
        <v>0</v>
      </c>
      <c r="N14" s="4">
        <f t="shared" si="5"/>
        <v>0</v>
      </c>
      <c r="O14" s="3">
        <f>_xlfn.IFERROR(ROUND(IF(Master!$I$3="YES",SUM('Arrear Sheet'!C14+'Arrear Sheet'!D14)*10%,""),0),0)</f>
        <v>0</v>
      </c>
      <c r="P14" s="3">
        <f>_xlfn.IFERROR(ROUND(IF(Master!$I$3="YES",SUM('Arrear Sheet'!G14+'Arrear Sheet'!H14)*10%,""),0),0)</f>
        <v>0</v>
      </c>
      <c r="Q14" s="4">
        <f t="shared" si="6"/>
        <v>0</v>
      </c>
      <c r="R14" s="2"/>
      <c r="S14" s="2"/>
      <c r="T14" s="4">
        <f t="shared" si="7"/>
        <v>0</v>
      </c>
      <c r="U14" s="2"/>
      <c r="V14" s="2"/>
      <c r="W14" s="4">
        <f t="shared" si="8"/>
        <v>0</v>
      </c>
      <c r="X14" s="2"/>
      <c r="Y14" s="2"/>
      <c r="Z14" s="4">
        <f t="shared" si="9"/>
        <v>0</v>
      </c>
      <c r="AA14" s="2"/>
      <c r="AB14" s="2"/>
      <c r="AC14" s="4">
        <f t="shared" si="10"/>
        <v>0</v>
      </c>
      <c r="AD14" s="4">
        <f t="shared" si="11"/>
        <v>0</v>
      </c>
      <c r="AE14" s="4">
        <f t="shared" si="12"/>
        <v>0</v>
      </c>
      <c r="AF14" s="85"/>
      <c r="AX14" s="1" t="s">
        <v>33</v>
      </c>
    </row>
    <row r="15" spans="1:50" ht="20.1" customHeight="1">
      <c r="A15" s="3" t="str">
        <f>IF(B15="","",ROWS($A$1:A8))</f>
        <v/>
      </c>
      <c r="B15" s="2"/>
      <c r="C15" s="3">
        <f>_xlfn.IFERROR(VLOOKUP(B15,Master!$A$10:$D$22,2,0),0)</f>
        <v>0</v>
      </c>
      <c r="D15" s="3">
        <f>_xlfn.IFERROR(ROUND(VLOOKUP(B15,Master!$A$10:$D$22,2,0)*VLOOKUP(B15,Master!$A$10:$D$22,3,0),0),0)</f>
        <v>0</v>
      </c>
      <c r="E15" s="3">
        <f>_xlfn.IFERROR(ROUND(VLOOKUP(B15,Master!$A$10:$D$22,2,0)*VLOOKUP(B15,Master!$A$10:$D$22,4,0),0),0)</f>
        <v>0</v>
      </c>
      <c r="F15" s="3">
        <f t="shared" si="0"/>
        <v>0</v>
      </c>
      <c r="G15" s="3">
        <f>_xlfn.IFERROR(VLOOKUP(B15,Master!$F$10:$I$22,2,0),0)</f>
        <v>0</v>
      </c>
      <c r="H15" s="3">
        <f>_xlfn.IFERROR(ROUND(VLOOKUP(B15,Master!$F$10:$I$22,2,0)*VLOOKUP(B15,Master!$F$10:$I$22,3,0),0),0)</f>
        <v>0</v>
      </c>
      <c r="I15" s="3">
        <f>_xlfn.IFERROR(ROUND(VLOOKUP(B15,Master!$F$10:$I$22,2,0)*VLOOKUP(B15,Master!$F$10:$I$22,4,0),0),0)</f>
        <v>0</v>
      </c>
      <c r="J15" s="3">
        <f t="shared" si="1"/>
        <v>0</v>
      </c>
      <c r="K15" s="3">
        <f t="shared" si="2"/>
        <v>0</v>
      </c>
      <c r="L15" s="3">
        <f t="shared" si="3"/>
        <v>0</v>
      </c>
      <c r="M15" s="3">
        <f t="shared" si="4"/>
        <v>0</v>
      </c>
      <c r="N15" s="4">
        <f t="shared" si="5"/>
        <v>0</v>
      </c>
      <c r="O15" s="3">
        <f>_xlfn.IFERROR(ROUND(IF(Master!$I$3="YES",SUM('Arrear Sheet'!C15+'Arrear Sheet'!D15)*10%,""),0),0)</f>
        <v>0</v>
      </c>
      <c r="P15" s="3">
        <f>_xlfn.IFERROR(ROUND(IF(Master!$I$3="YES",SUM('Arrear Sheet'!G15+'Arrear Sheet'!H15)*10%,""),0),0)</f>
        <v>0</v>
      </c>
      <c r="Q15" s="4">
        <f t="shared" si="6"/>
        <v>0</v>
      </c>
      <c r="R15" s="2"/>
      <c r="S15" s="2"/>
      <c r="T15" s="4">
        <f t="shared" si="7"/>
        <v>0</v>
      </c>
      <c r="U15" s="2"/>
      <c r="V15" s="2"/>
      <c r="W15" s="4">
        <f t="shared" si="8"/>
        <v>0</v>
      </c>
      <c r="X15" s="2"/>
      <c r="Y15" s="2"/>
      <c r="Z15" s="4">
        <f t="shared" si="9"/>
        <v>0</v>
      </c>
      <c r="AA15" s="2"/>
      <c r="AB15" s="2"/>
      <c r="AC15" s="4">
        <f t="shared" si="10"/>
        <v>0</v>
      </c>
      <c r="AD15" s="4">
        <f t="shared" si="11"/>
        <v>0</v>
      </c>
      <c r="AE15" s="4">
        <f t="shared" si="12"/>
        <v>0</v>
      </c>
      <c r="AF15" s="85"/>
      <c r="AX15" s="1" t="s">
        <v>34</v>
      </c>
    </row>
    <row r="16" spans="1:50" ht="20.1" customHeight="1">
      <c r="A16" s="3" t="str">
        <f>IF(B16="","",ROWS($A$1:A9))</f>
        <v/>
      </c>
      <c r="B16" s="2"/>
      <c r="C16" s="3">
        <f>_xlfn.IFERROR(VLOOKUP(B16,Master!$A$10:$D$22,2,0),0)</f>
        <v>0</v>
      </c>
      <c r="D16" s="3">
        <f>_xlfn.IFERROR(ROUND(VLOOKUP(B16,Master!$A$10:$D$22,2,0)*VLOOKUP(B16,Master!$A$10:$D$22,3,0),0),0)</f>
        <v>0</v>
      </c>
      <c r="E16" s="3">
        <f>_xlfn.IFERROR(ROUND(VLOOKUP(B16,Master!$A$10:$D$22,2,0)*VLOOKUP(B16,Master!$A$10:$D$22,4,0),0),0)</f>
        <v>0</v>
      </c>
      <c r="F16" s="3">
        <f t="shared" si="0"/>
        <v>0</v>
      </c>
      <c r="G16" s="3">
        <f>_xlfn.IFERROR(VLOOKUP(B16,Master!$F$10:$I$22,2,0),0)</f>
        <v>0</v>
      </c>
      <c r="H16" s="3">
        <f>_xlfn.IFERROR(ROUND(VLOOKUP(B16,Master!$F$10:$I$22,2,0)*VLOOKUP(B16,Master!$F$10:$I$22,3,0),0),0)</f>
        <v>0</v>
      </c>
      <c r="I16" s="3">
        <f>_xlfn.IFERROR(ROUND(VLOOKUP(B16,Master!$F$10:$I$22,2,0)*VLOOKUP(B16,Master!$F$10:$I$22,4,0),0),0)</f>
        <v>0</v>
      </c>
      <c r="J16" s="3">
        <f t="shared" si="1"/>
        <v>0</v>
      </c>
      <c r="K16" s="3">
        <f t="shared" si="2"/>
        <v>0</v>
      </c>
      <c r="L16" s="3">
        <f t="shared" si="3"/>
        <v>0</v>
      </c>
      <c r="M16" s="3">
        <f t="shared" si="4"/>
        <v>0</v>
      </c>
      <c r="N16" s="4">
        <f t="shared" si="5"/>
        <v>0</v>
      </c>
      <c r="O16" s="3">
        <f>_xlfn.IFERROR(ROUND(IF(Master!$I$3="YES",SUM('Arrear Sheet'!C16+'Arrear Sheet'!D16)*10%,""),0),0)</f>
        <v>0</v>
      </c>
      <c r="P16" s="3">
        <f>_xlfn.IFERROR(ROUND(IF(Master!$I$3="YES",SUM('Arrear Sheet'!G16+'Arrear Sheet'!H16)*10%,""),0),0)</f>
        <v>0</v>
      </c>
      <c r="Q16" s="4">
        <f t="shared" si="6"/>
        <v>0</v>
      </c>
      <c r="R16" s="2"/>
      <c r="S16" s="2"/>
      <c r="T16" s="4">
        <f t="shared" si="7"/>
        <v>0</v>
      </c>
      <c r="U16" s="2"/>
      <c r="V16" s="2"/>
      <c r="W16" s="4">
        <f t="shared" si="8"/>
        <v>0</v>
      </c>
      <c r="X16" s="2"/>
      <c r="Y16" s="2"/>
      <c r="Z16" s="4">
        <f t="shared" si="9"/>
        <v>0</v>
      </c>
      <c r="AA16" s="2"/>
      <c r="AB16" s="2"/>
      <c r="AC16" s="4">
        <f t="shared" si="10"/>
        <v>0</v>
      </c>
      <c r="AD16" s="4">
        <f t="shared" si="11"/>
        <v>0</v>
      </c>
      <c r="AE16" s="4">
        <f t="shared" si="12"/>
        <v>0</v>
      </c>
      <c r="AF16" s="85"/>
      <c r="AX16" s="1" t="s">
        <v>35</v>
      </c>
    </row>
    <row r="17" spans="1:32" ht="20.1" customHeight="1">
      <c r="A17" s="3" t="str">
        <f>IF(B17="","",ROWS($A$1:A10))</f>
        <v/>
      </c>
      <c r="B17" s="2"/>
      <c r="C17" s="3">
        <f>_xlfn.IFERROR(VLOOKUP(B17,Master!$A$10:$D$22,2,0),0)</f>
        <v>0</v>
      </c>
      <c r="D17" s="3">
        <f>_xlfn.IFERROR(ROUND(VLOOKUP(B17,Master!$A$10:$D$22,2,0)*VLOOKUP(B17,Master!$A$10:$D$22,3,0),0),0)</f>
        <v>0</v>
      </c>
      <c r="E17" s="3">
        <f>_xlfn.IFERROR(ROUND(VLOOKUP(B17,Master!$A$10:$D$22,2,0)*VLOOKUP(B17,Master!$A$10:$D$22,4,0),0),0)</f>
        <v>0</v>
      </c>
      <c r="F17" s="3">
        <f t="shared" si="0"/>
        <v>0</v>
      </c>
      <c r="G17" s="3">
        <f>_xlfn.IFERROR(VLOOKUP(B17,Master!$F$10:$I$22,2,0),0)</f>
        <v>0</v>
      </c>
      <c r="H17" s="3">
        <f>_xlfn.IFERROR(ROUND(VLOOKUP(B17,Master!$F$10:$I$22,2,0)*VLOOKUP(B17,Master!$F$10:$I$22,3,0),0),0)</f>
        <v>0</v>
      </c>
      <c r="I17" s="3">
        <f>_xlfn.IFERROR(ROUND(VLOOKUP(B17,Master!$F$10:$I$22,2,0)*VLOOKUP(B17,Master!$F$10:$I$22,4,0),0),0)</f>
        <v>0</v>
      </c>
      <c r="J17" s="3">
        <f t="shared" si="1"/>
        <v>0</v>
      </c>
      <c r="K17" s="3">
        <f t="shared" si="2"/>
        <v>0</v>
      </c>
      <c r="L17" s="3">
        <f t="shared" si="3"/>
        <v>0</v>
      </c>
      <c r="M17" s="3">
        <f t="shared" si="4"/>
        <v>0</v>
      </c>
      <c r="N17" s="4">
        <f t="shared" si="5"/>
        <v>0</v>
      </c>
      <c r="O17" s="3">
        <f>_xlfn.IFERROR(ROUND(IF(Master!$I$3="YES",SUM('Arrear Sheet'!C17+'Arrear Sheet'!D17)*10%,""),0),0)</f>
        <v>0</v>
      </c>
      <c r="P17" s="3">
        <f>_xlfn.IFERROR(ROUND(IF(Master!$I$3="YES",SUM('Arrear Sheet'!G17+'Arrear Sheet'!H17)*10%,""),0),0)</f>
        <v>0</v>
      </c>
      <c r="Q17" s="4">
        <f t="shared" si="6"/>
        <v>0</v>
      </c>
      <c r="R17" s="2"/>
      <c r="S17" s="2"/>
      <c r="T17" s="4">
        <f t="shared" si="7"/>
        <v>0</v>
      </c>
      <c r="U17" s="2"/>
      <c r="V17" s="2"/>
      <c r="W17" s="4">
        <f t="shared" si="8"/>
        <v>0</v>
      </c>
      <c r="X17" s="2"/>
      <c r="Y17" s="2"/>
      <c r="Z17" s="4">
        <f t="shared" si="9"/>
        <v>0</v>
      </c>
      <c r="AA17" s="2"/>
      <c r="AB17" s="2"/>
      <c r="AC17" s="4">
        <f t="shared" si="10"/>
        <v>0</v>
      </c>
      <c r="AD17" s="4">
        <f t="shared" si="11"/>
        <v>0</v>
      </c>
      <c r="AE17" s="4">
        <f t="shared" si="12"/>
        <v>0</v>
      </c>
      <c r="AF17" s="85"/>
    </row>
    <row r="18" spans="1:32" ht="20.1" customHeight="1">
      <c r="A18" s="3" t="str">
        <f>IF(B18="","",ROWS($A$1:A11))</f>
        <v/>
      </c>
      <c r="B18" s="2"/>
      <c r="C18" s="3">
        <f>_xlfn.IFERROR(VLOOKUP(B18,Master!$A$10:$D$22,2,0),0)</f>
        <v>0</v>
      </c>
      <c r="D18" s="3">
        <f>_xlfn.IFERROR(ROUND(VLOOKUP(B18,Master!$A$10:$D$22,2,0)*VLOOKUP(B18,Master!$A$10:$D$22,3,0),0),0)</f>
        <v>0</v>
      </c>
      <c r="E18" s="3">
        <f>_xlfn.IFERROR(ROUND(VLOOKUP(B18,Master!$A$10:$D$22,2,0)*VLOOKUP(B18,Master!$A$10:$D$22,4,0),0),0)</f>
        <v>0</v>
      </c>
      <c r="F18" s="3">
        <f t="shared" si="0"/>
        <v>0</v>
      </c>
      <c r="G18" s="3">
        <f>_xlfn.IFERROR(VLOOKUP(B18,Master!$F$10:$I$22,2,0),0)</f>
        <v>0</v>
      </c>
      <c r="H18" s="3">
        <f>_xlfn.IFERROR(ROUND(VLOOKUP(B18,Master!$F$10:$I$22,2,0)*VLOOKUP(B18,Master!$F$10:$I$22,3,0),0),0)</f>
        <v>0</v>
      </c>
      <c r="I18" s="3">
        <f>_xlfn.IFERROR(ROUND(VLOOKUP(B18,Master!$F$10:$I$22,2,0)*VLOOKUP(B18,Master!$F$10:$I$22,4,0),0),0)</f>
        <v>0</v>
      </c>
      <c r="J18" s="3">
        <f t="shared" si="1"/>
        <v>0</v>
      </c>
      <c r="K18" s="3">
        <f t="shared" si="2"/>
        <v>0</v>
      </c>
      <c r="L18" s="3">
        <f t="shared" si="3"/>
        <v>0</v>
      </c>
      <c r="M18" s="3">
        <f t="shared" si="4"/>
        <v>0</v>
      </c>
      <c r="N18" s="4">
        <f t="shared" si="5"/>
        <v>0</v>
      </c>
      <c r="O18" s="3">
        <f>_xlfn.IFERROR(ROUND(IF(Master!$I$3="YES",SUM('Arrear Sheet'!C18+'Arrear Sheet'!D18)*10%,""),0),0)</f>
        <v>0</v>
      </c>
      <c r="P18" s="3">
        <f>_xlfn.IFERROR(ROUND(IF(Master!$I$3="YES",SUM('Arrear Sheet'!G18+'Arrear Sheet'!H18)*10%,""),0),0)</f>
        <v>0</v>
      </c>
      <c r="Q18" s="4">
        <f t="shared" si="6"/>
        <v>0</v>
      </c>
      <c r="R18" s="2"/>
      <c r="S18" s="2"/>
      <c r="T18" s="4">
        <f t="shared" si="7"/>
        <v>0</v>
      </c>
      <c r="U18" s="2"/>
      <c r="V18" s="2"/>
      <c r="W18" s="4">
        <f t="shared" si="8"/>
        <v>0</v>
      </c>
      <c r="X18" s="2"/>
      <c r="Y18" s="2"/>
      <c r="Z18" s="4">
        <f t="shared" si="9"/>
        <v>0</v>
      </c>
      <c r="AA18" s="2"/>
      <c r="AB18" s="2"/>
      <c r="AC18" s="4">
        <f t="shared" si="10"/>
        <v>0</v>
      </c>
      <c r="AD18" s="4">
        <f t="shared" si="11"/>
        <v>0</v>
      </c>
      <c r="AE18" s="4">
        <f t="shared" si="12"/>
        <v>0</v>
      </c>
      <c r="AF18" s="85"/>
    </row>
    <row r="19" spans="1:32" ht="20.1" customHeight="1">
      <c r="A19" s="3" t="str">
        <f>IF(B19="","",ROWS($A$1:A12))</f>
        <v/>
      </c>
      <c r="B19" s="2"/>
      <c r="C19" s="3">
        <f>_xlfn.IFERROR(VLOOKUP(B19,Master!$A$10:$D$22,2,0),0)</f>
        <v>0</v>
      </c>
      <c r="D19" s="3">
        <f>_xlfn.IFERROR(ROUND(VLOOKUP(B19,Master!$A$10:$D$22,2,0)*VLOOKUP(B19,Master!$A$10:$D$22,3,0),0),0)</f>
        <v>0</v>
      </c>
      <c r="E19" s="3">
        <f>_xlfn.IFERROR(ROUND(VLOOKUP(B19,Master!$A$10:$D$22,2,0)*VLOOKUP(B19,Master!$A$10:$D$22,4,0),0),0)</f>
        <v>0</v>
      </c>
      <c r="F19" s="3">
        <f t="shared" si="0"/>
        <v>0</v>
      </c>
      <c r="G19" s="3">
        <f>_xlfn.IFERROR(VLOOKUP(B19,Master!$F$10:$I$22,2,0),0)</f>
        <v>0</v>
      </c>
      <c r="H19" s="3">
        <f>_xlfn.IFERROR(ROUND(VLOOKUP(B19,Master!$F$10:$I$22,2,0)*VLOOKUP(B19,Master!$F$10:$I$22,3,0),0),0)</f>
        <v>0</v>
      </c>
      <c r="I19" s="3">
        <f>_xlfn.IFERROR(ROUND(VLOOKUP(B19,Master!$F$10:$I$22,2,0)*VLOOKUP(B19,Master!$F$10:$I$22,4,0),0),0)</f>
        <v>0</v>
      </c>
      <c r="J19" s="3">
        <f t="shared" si="1"/>
        <v>0</v>
      </c>
      <c r="K19" s="3">
        <f t="shared" si="2"/>
        <v>0</v>
      </c>
      <c r="L19" s="3">
        <f t="shared" si="3"/>
        <v>0</v>
      </c>
      <c r="M19" s="3">
        <f t="shared" si="4"/>
        <v>0</v>
      </c>
      <c r="N19" s="4">
        <f t="shared" si="5"/>
        <v>0</v>
      </c>
      <c r="O19" s="3">
        <f>_xlfn.IFERROR(ROUND(IF(Master!$I$3="YES",SUM('Arrear Sheet'!C19+'Arrear Sheet'!D19)*10%,""),0),0)</f>
        <v>0</v>
      </c>
      <c r="P19" s="3">
        <f>_xlfn.IFERROR(ROUND(IF(Master!$I$3="YES",SUM('Arrear Sheet'!G19+'Arrear Sheet'!H19)*10%,""),0),0)</f>
        <v>0</v>
      </c>
      <c r="Q19" s="4">
        <f t="shared" si="6"/>
        <v>0</v>
      </c>
      <c r="R19" s="2"/>
      <c r="S19" s="2"/>
      <c r="T19" s="4">
        <f t="shared" si="7"/>
        <v>0</v>
      </c>
      <c r="U19" s="2"/>
      <c r="V19" s="2"/>
      <c r="W19" s="4">
        <f t="shared" si="8"/>
        <v>0</v>
      </c>
      <c r="X19" s="2"/>
      <c r="Y19" s="2"/>
      <c r="Z19" s="4">
        <f t="shared" si="9"/>
        <v>0</v>
      </c>
      <c r="AA19" s="2"/>
      <c r="AB19" s="2"/>
      <c r="AC19" s="4">
        <f t="shared" si="10"/>
        <v>0</v>
      </c>
      <c r="AD19" s="4">
        <f t="shared" si="11"/>
        <v>0</v>
      </c>
      <c r="AE19" s="4">
        <f t="shared" si="12"/>
        <v>0</v>
      </c>
      <c r="AF19" s="85"/>
    </row>
    <row r="20" spans="1:32" ht="42" customHeight="1">
      <c r="A20" s="118" t="s">
        <v>17</v>
      </c>
      <c r="B20" s="119"/>
      <c r="C20" s="5">
        <f>SUM(C8:C19)</f>
        <v>176167</v>
      </c>
      <c r="D20" s="5">
        <f aca="true" t="shared" si="13" ref="D20:AE20">SUM(D8:D19)</f>
        <v>29948</v>
      </c>
      <c r="E20" s="5">
        <f t="shared" si="13"/>
        <v>14093</v>
      </c>
      <c r="F20" s="5">
        <f t="shared" si="13"/>
        <v>220208</v>
      </c>
      <c r="G20" s="5">
        <f t="shared" si="13"/>
        <v>113148</v>
      </c>
      <c r="H20" s="5">
        <f t="shared" si="13"/>
        <v>0</v>
      </c>
      <c r="I20" s="5">
        <f t="shared" si="13"/>
        <v>0</v>
      </c>
      <c r="J20" s="5">
        <f t="shared" si="13"/>
        <v>113148</v>
      </c>
      <c r="K20" s="5">
        <f t="shared" si="13"/>
        <v>63019</v>
      </c>
      <c r="L20" s="5">
        <f t="shared" si="13"/>
        <v>29948</v>
      </c>
      <c r="M20" s="5">
        <f t="shared" si="13"/>
        <v>14093</v>
      </c>
      <c r="N20" s="5">
        <f t="shared" si="13"/>
        <v>107060</v>
      </c>
      <c r="O20" s="5">
        <f t="shared" si="13"/>
        <v>20610</v>
      </c>
      <c r="P20" s="5">
        <f t="shared" si="13"/>
        <v>11315</v>
      </c>
      <c r="Q20" s="5">
        <f t="shared" si="13"/>
        <v>9295</v>
      </c>
      <c r="R20" s="5">
        <f t="shared" si="13"/>
        <v>0</v>
      </c>
      <c r="S20" s="5">
        <f t="shared" si="13"/>
        <v>0</v>
      </c>
      <c r="T20" s="5">
        <f t="shared" si="13"/>
        <v>0</v>
      </c>
      <c r="U20" s="5">
        <f t="shared" si="13"/>
        <v>0</v>
      </c>
      <c r="V20" s="5">
        <f t="shared" si="13"/>
        <v>0</v>
      </c>
      <c r="W20" s="5">
        <f t="shared" si="13"/>
        <v>0</v>
      </c>
      <c r="X20" s="5">
        <f t="shared" si="13"/>
        <v>0</v>
      </c>
      <c r="Y20" s="5">
        <f t="shared" si="13"/>
        <v>0</v>
      </c>
      <c r="Z20" s="5">
        <f t="shared" si="13"/>
        <v>0</v>
      </c>
      <c r="AA20" s="5">
        <f t="shared" si="13"/>
        <v>0</v>
      </c>
      <c r="AB20" s="5">
        <f t="shared" si="13"/>
        <v>0</v>
      </c>
      <c r="AC20" s="5">
        <f t="shared" si="13"/>
        <v>0</v>
      </c>
      <c r="AD20" s="5">
        <f t="shared" si="13"/>
        <v>9295</v>
      </c>
      <c r="AE20" s="5">
        <f t="shared" si="13"/>
        <v>97765</v>
      </c>
      <c r="AF20" s="86"/>
    </row>
    <row r="22" spans="1:20" ht="24.75" customHeight="1">
      <c r="A22" s="120" t="s">
        <v>48</v>
      </c>
      <c r="B22" s="120"/>
      <c r="C22" s="120"/>
      <c r="D22" s="120"/>
      <c r="F22" s="112" t="str">
        <f>PROPER(SpellNumber($AE$20))</f>
        <v>Ninety-Seven Thousand Seven Hundred Sixty-Five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</row>
    <row r="24" spans="26:32" ht="18.75" customHeight="1">
      <c r="Z24" s="111" t="str">
        <f>Master!B26</f>
        <v>Principal</v>
      </c>
      <c r="AA24" s="111"/>
      <c r="AB24" s="111"/>
      <c r="AC24" s="111"/>
      <c r="AD24" s="111"/>
      <c r="AE24" s="111"/>
      <c r="AF24" s="87"/>
    </row>
    <row r="25" spans="26:32" ht="43.5" customHeight="1">
      <c r="Z25" s="111" t="str">
        <f>Master!B27</f>
        <v>Government Senior Secondary School</v>
      </c>
      <c r="AA25" s="111"/>
      <c r="AB25" s="111"/>
      <c r="AC25" s="111"/>
      <c r="AD25" s="111"/>
      <c r="AE25" s="111"/>
      <c r="AF25" s="87"/>
    </row>
    <row r="26" spans="26:32" ht="30.75" customHeight="1">
      <c r="Z26" s="111" t="str">
        <f>Master!B28</f>
        <v>Rooppura (Kuchaman City)</v>
      </c>
      <c r="AA26" s="111"/>
      <c r="AB26" s="111"/>
      <c r="AC26" s="111"/>
      <c r="AD26" s="111"/>
      <c r="AE26" s="111"/>
      <c r="AF26" s="87"/>
    </row>
  </sheetData>
  <sheetProtection password="DA9F" sheet="1" objects="1" scenarios="1" formatCells="0" formatColumns="0" formatRows="0"/>
  <mergeCells count="35">
    <mergeCell ref="A22:D22"/>
    <mergeCell ref="Z24:AE24"/>
    <mergeCell ref="Z25:AE25"/>
    <mergeCell ref="K6:K7"/>
    <mergeCell ref="L6:L7"/>
    <mergeCell ref="U6:W6"/>
    <mergeCell ref="X6:Z6"/>
    <mergeCell ref="AA6:AC6"/>
    <mergeCell ref="B5:B7"/>
    <mergeCell ref="A5:A7"/>
    <mergeCell ref="M6:M7"/>
    <mergeCell ref="O6:Q6"/>
    <mergeCell ref="R6:T6"/>
    <mergeCell ref="J6:J7"/>
    <mergeCell ref="C5:F5"/>
    <mergeCell ref="G5:J5"/>
    <mergeCell ref="AG4:AJ12"/>
    <mergeCell ref="A20:B20"/>
    <mergeCell ref="O5:AC5"/>
    <mergeCell ref="K5:N5"/>
    <mergeCell ref="Z26:AE26"/>
    <mergeCell ref="F22:T22"/>
    <mergeCell ref="A1:AE1"/>
    <mergeCell ref="A2:AE2"/>
    <mergeCell ref="A3:AE3"/>
    <mergeCell ref="AE5:AE7"/>
    <mergeCell ref="N6:N7"/>
    <mergeCell ref="C6:C7"/>
    <mergeCell ref="D6:D7"/>
    <mergeCell ref="E6:E7"/>
    <mergeCell ref="F6:F7"/>
    <mergeCell ref="G6:G7"/>
    <mergeCell ref="H6:H7"/>
    <mergeCell ref="I6:I7"/>
    <mergeCell ref="AD5:AD7"/>
  </mergeCells>
  <dataValidations count="1" disablePrompts="1">
    <dataValidation type="list" allowBlank="1" showInputMessage="1" showErrorMessage="1" sqref="B8:B19">
      <formula1>Months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59" r:id="rId1"/>
  <colBreaks count="1" manualBreakCount="1">
    <brk id="3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SheetLayoutView="100" workbookViewId="0" topLeftCell="A1">
      <selection activeCell="I5" sqref="I5"/>
    </sheetView>
  </sheetViews>
  <sheetFormatPr defaultColWidth="9.140625" defaultRowHeight="15"/>
  <cols>
    <col min="1" max="1" width="4.140625" style="93" customWidth="1"/>
    <col min="2" max="2" width="23.28125" style="93" customWidth="1"/>
    <col min="3" max="3" width="18.00390625" style="93" customWidth="1"/>
    <col min="4" max="5" width="11.7109375" style="93" customWidth="1"/>
    <col min="6" max="6" width="12.140625" style="93" customWidth="1"/>
    <col min="7" max="7" width="15.7109375" style="93" customWidth="1"/>
    <col min="8" max="8" width="7.28125" style="93" customWidth="1"/>
    <col min="9" max="9" width="11.7109375" style="93" customWidth="1"/>
    <col min="10" max="10" width="11.57421875" style="93" customWidth="1"/>
    <col min="11" max="11" width="18.8515625" style="93" customWidth="1"/>
    <col min="12" max="12" width="9.140625" style="93" customWidth="1"/>
    <col min="13" max="13" width="11.00390625" style="93" customWidth="1"/>
    <col min="14" max="16384" width="9.140625" style="93" customWidth="1"/>
  </cols>
  <sheetData>
    <row r="1" spans="1:13" ht="23.25">
      <c r="A1" s="128" t="str">
        <f>Master!$A$2</f>
        <v>dk;kZy; jktdh; mPp ek/;fed fo|ky;] :iiwjk ¼dqpkeu flVh½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49"/>
      <c r="M1" s="49"/>
    </row>
    <row r="2" spans="1:13" ht="20.25">
      <c r="A2" s="129" t="s">
        <v>52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0"/>
      <c r="M2" s="50"/>
    </row>
    <row r="3" spans="1:14" ht="124.5" customHeight="1">
      <c r="A3" s="125" t="s">
        <v>176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51"/>
      <c r="M3" s="127" t="s">
        <v>156</v>
      </c>
      <c r="N3" s="127"/>
    </row>
    <row r="4" spans="1:14" ht="75.75" customHeight="1">
      <c r="A4" s="64" t="s">
        <v>53</v>
      </c>
      <c r="B4" s="64" t="s">
        <v>54</v>
      </c>
      <c r="C4" s="64" t="s">
        <v>55</v>
      </c>
      <c r="D4" s="64" t="s">
        <v>56</v>
      </c>
      <c r="E4" s="64" t="s">
        <v>57</v>
      </c>
      <c r="F4" s="64" t="s">
        <v>58</v>
      </c>
      <c r="G4" s="64" t="s">
        <v>59</v>
      </c>
      <c r="H4" s="64" t="s">
        <v>60</v>
      </c>
      <c r="I4" s="64" t="s">
        <v>61</v>
      </c>
      <c r="J4" s="64" t="s">
        <v>62</v>
      </c>
      <c r="K4" s="64" t="s">
        <v>61</v>
      </c>
      <c r="M4" s="52"/>
      <c r="N4" s="52"/>
    </row>
    <row r="5" spans="1:14" ht="18" customHeight="1">
      <c r="A5" s="3">
        <f>IF(B5="","",ROWS($A$1:A1))</f>
        <v>1</v>
      </c>
      <c r="B5" s="60" t="str">
        <f>Master!C3</f>
        <v>Ashwini Kumar</v>
      </c>
      <c r="C5" s="61" t="str">
        <f>Master!C5</f>
        <v>Senior Teacher</v>
      </c>
      <c r="D5" s="55">
        <v>43831</v>
      </c>
      <c r="E5" s="54"/>
      <c r="F5" s="54"/>
      <c r="G5" s="62" t="str">
        <f>_xlfn.IFERROR(HLOOKUP(H5,'7th pay chart'!$B$58:$Y$60,2,0)&amp;"-"&amp;HLOOKUP(H5,'7th pay chart'!$B$58:$Y$60,3,0),"")</f>
        <v>20800-65900</v>
      </c>
      <c r="H5" s="56" t="s">
        <v>165</v>
      </c>
      <c r="I5" s="62">
        <f>_xlfn.IFERROR(HLOOKUP(H5,'7th pay chart'!$B$58:$Y$60,2,0),0)</f>
        <v>20800</v>
      </c>
      <c r="J5" s="54"/>
      <c r="K5" s="62">
        <f>_xlfn.IFERROR(MROUND(I5*1.03,100),0)</f>
        <v>21400</v>
      </c>
      <c r="M5" s="52"/>
      <c r="N5" s="52"/>
    </row>
    <row r="6" spans="1:14" ht="18" customHeight="1">
      <c r="A6" s="3" t="str">
        <f>IF(B6="","",ROWS($A$1:A1))</f>
        <v/>
      </c>
      <c r="B6" s="53"/>
      <c r="C6" s="54"/>
      <c r="D6" s="54"/>
      <c r="E6" s="54"/>
      <c r="F6" s="54"/>
      <c r="G6" s="62" t="str">
        <f>_xlfn.IFERROR(HLOOKUP(H6,'7th pay chart'!$B$58:$Y$60,2,0)&amp;"-"&amp;HLOOKUP(H6,'7th pay chart'!$B$58:$Y$60,3,0),"")</f>
        <v/>
      </c>
      <c r="H6" s="56"/>
      <c r="I6" s="62">
        <f>_xlfn.IFERROR(HLOOKUP(H6,'7th pay chart'!$B$58:$Y$60,2,0),0)</f>
        <v>0</v>
      </c>
      <c r="J6" s="54"/>
      <c r="K6" s="62">
        <f aca="true" t="shared" si="0" ref="K6:K10">_xlfn.IFERROR(MROUND(I6*1.03,100),0)</f>
        <v>0</v>
      </c>
      <c r="M6" s="52"/>
      <c r="N6" s="52"/>
    </row>
    <row r="7" spans="1:11" ht="18" customHeight="1">
      <c r="A7" s="3" t="str">
        <f>IF(B7="","",ROWS($A$1:A2))</f>
        <v/>
      </c>
      <c r="B7" s="53"/>
      <c r="C7" s="54"/>
      <c r="D7" s="54"/>
      <c r="E7" s="54"/>
      <c r="F7" s="54"/>
      <c r="G7" s="62" t="str">
        <f>_xlfn.IFERROR(HLOOKUP(H7,'7th pay chart'!$B$58:$Y$60,2,0)&amp;"-"&amp;HLOOKUP(H7,'7th pay chart'!$B$58:$Y$60,3,0),"")</f>
        <v/>
      </c>
      <c r="H7" s="56"/>
      <c r="I7" s="62">
        <f>_xlfn.IFERROR(HLOOKUP(H7,'7th pay chart'!$B$58:$Y$60,2,0),0)</f>
        <v>0</v>
      </c>
      <c r="J7" s="54"/>
      <c r="K7" s="62">
        <f t="shared" si="0"/>
        <v>0</v>
      </c>
    </row>
    <row r="8" spans="1:11" ht="18" customHeight="1">
      <c r="A8" s="3" t="str">
        <f>IF(B8="","",ROWS($A$1:A3))</f>
        <v/>
      </c>
      <c r="B8" s="53"/>
      <c r="C8" s="54"/>
      <c r="D8" s="54"/>
      <c r="E8" s="54"/>
      <c r="F8" s="54"/>
      <c r="G8" s="62" t="str">
        <f>_xlfn.IFERROR(HLOOKUP(H8,'7th pay chart'!$B$58:$Y$60,2,0)&amp;"-"&amp;HLOOKUP(H8,'7th pay chart'!$B$58:$Y$60,3,0),"")</f>
        <v/>
      </c>
      <c r="H8" s="56"/>
      <c r="I8" s="62">
        <f>_xlfn.IFERROR(HLOOKUP(H8,'7th pay chart'!$B$58:$Y$60,2,0),0)</f>
        <v>0</v>
      </c>
      <c r="J8" s="54"/>
      <c r="K8" s="62">
        <f t="shared" si="0"/>
        <v>0</v>
      </c>
    </row>
    <row r="9" spans="1:11" ht="18" customHeight="1">
      <c r="A9" s="3" t="str">
        <f>IF(B9="","",ROWS($A$1:A4))</f>
        <v/>
      </c>
      <c r="B9" s="53"/>
      <c r="C9" s="54"/>
      <c r="D9" s="54"/>
      <c r="E9" s="54"/>
      <c r="F9" s="54"/>
      <c r="G9" s="62" t="str">
        <f>_xlfn.IFERROR(HLOOKUP(H9,'7th pay chart'!$B$58:$Y$60,2,0)&amp;"-"&amp;HLOOKUP(H9,'7th pay chart'!$B$58:$Y$60,3,0),"")</f>
        <v/>
      </c>
      <c r="H9" s="56"/>
      <c r="I9" s="62">
        <f>_xlfn.IFERROR(HLOOKUP(H9,'7th pay chart'!$B$58:$Y$60,2,0),0)</f>
        <v>0</v>
      </c>
      <c r="J9" s="54"/>
      <c r="K9" s="62">
        <f t="shared" si="0"/>
        <v>0</v>
      </c>
    </row>
    <row r="10" spans="1:11" ht="18" customHeight="1">
      <c r="A10" s="3" t="str">
        <f>IF(B10="","",ROWS($A$1:A5))</f>
        <v/>
      </c>
      <c r="B10" s="53"/>
      <c r="C10" s="54"/>
      <c r="D10" s="54"/>
      <c r="E10" s="54"/>
      <c r="F10" s="54"/>
      <c r="G10" s="62" t="str">
        <f>_xlfn.IFERROR(HLOOKUP(H10,'7th pay chart'!$B$58:$Y$60,2,0)&amp;"-"&amp;HLOOKUP(H10,'7th pay chart'!$B$58:$Y$60,3,0),"")</f>
        <v/>
      </c>
      <c r="H10" s="56"/>
      <c r="I10" s="62">
        <f>_xlfn.IFERROR(HLOOKUP(H10,'7th pay chart'!$B$58:$Y$60,2,0),0)</f>
        <v>0</v>
      </c>
      <c r="J10" s="54"/>
      <c r="K10" s="62">
        <f t="shared" si="0"/>
        <v>0</v>
      </c>
    </row>
    <row r="12" spans="8:11" ht="15">
      <c r="H12" s="124" t="str">
        <f>Master!$B$26</f>
        <v>Principal</v>
      </c>
      <c r="I12" s="124"/>
      <c r="J12" s="124"/>
      <c r="K12" s="124"/>
    </row>
    <row r="13" spans="8:11" ht="15">
      <c r="H13" s="124" t="str">
        <f>Master!$B$27</f>
        <v>Government Senior Secondary School</v>
      </c>
      <c r="I13" s="124"/>
      <c r="J13" s="124"/>
      <c r="K13" s="124"/>
    </row>
    <row r="14" spans="8:11" ht="15">
      <c r="H14" s="124" t="str">
        <f>Master!$B$28</f>
        <v>Rooppura (Kuchaman City)</v>
      </c>
      <c r="I14" s="124"/>
      <c r="J14" s="124"/>
      <c r="K14" s="124"/>
    </row>
    <row r="15" spans="1:10" ht="18.75">
      <c r="A15" s="126" t="s">
        <v>63</v>
      </c>
      <c r="B15" s="126"/>
      <c r="I15" s="57" t="s">
        <v>64</v>
      </c>
      <c r="J15" s="57"/>
    </row>
    <row r="16" spans="1:2" ht="18.75">
      <c r="A16" s="126" t="s">
        <v>70</v>
      </c>
      <c r="B16" s="126"/>
    </row>
    <row r="17" ht="18.75">
      <c r="A17" s="58" t="s">
        <v>65</v>
      </c>
    </row>
    <row r="18" ht="18.75">
      <c r="A18" s="58" t="s">
        <v>66</v>
      </c>
    </row>
    <row r="19" ht="18.75">
      <c r="A19" s="58" t="s">
        <v>67</v>
      </c>
    </row>
    <row r="20" ht="18.75">
      <c r="A20" s="58" t="s">
        <v>68</v>
      </c>
    </row>
    <row r="21" spans="1:11" ht="18.75">
      <c r="A21" s="59" t="s">
        <v>69</v>
      </c>
      <c r="H21" s="124" t="str">
        <f>Master!$B$26</f>
        <v>Principal</v>
      </c>
      <c r="I21" s="124"/>
      <c r="J21" s="124"/>
      <c r="K21" s="124"/>
    </row>
    <row r="22" spans="8:11" ht="15">
      <c r="H22" s="124" t="str">
        <f>Master!$B$27</f>
        <v>Government Senior Secondary School</v>
      </c>
      <c r="I22" s="124"/>
      <c r="J22" s="124"/>
      <c r="K22" s="124"/>
    </row>
    <row r="23" spans="8:11" ht="15">
      <c r="H23" s="124" t="str">
        <f>Master!$B$28</f>
        <v>Rooppura (Kuchaman City)</v>
      </c>
      <c r="I23" s="124"/>
      <c r="J23" s="124"/>
      <c r="K23" s="124"/>
    </row>
  </sheetData>
  <sheetProtection password="DA27" sheet="1" objects="1" scenarios="1" formatCells="0" formatColumns="0" formatRows="0"/>
  <mergeCells count="12">
    <mergeCell ref="M3:N3"/>
    <mergeCell ref="A1:K1"/>
    <mergeCell ref="A2:K2"/>
    <mergeCell ref="H21:K21"/>
    <mergeCell ref="H22:K22"/>
    <mergeCell ref="H23:K23"/>
    <mergeCell ref="A3:K3"/>
    <mergeCell ref="A15:B15"/>
    <mergeCell ref="A16:B16"/>
    <mergeCell ref="H12:K12"/>
    <mergeCell ref="H13:K13"/>
    <mergeCell ref="H14:K14"/>
  </mergeCells>
  <dataValidations count="1">
    <dataValidation type="list" allowBlank="1" showInputMessage="1" showErrorMessage="1" sqref="H5:H10">
      <formula1>levels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view="pageBreakPreview" zoomScale="85" zoomScaleSheetLayoutView="85" workbookViewId="0" topLeftCell="A1">
      <selection activeCell="A5" activeCellId="6" sqref="A1:J1 A7:A12 H14:J16 H25:J27 A2:J2 L4:N4 A5:J6"/>
    </sheetView>
  </sheetViews>
  <sheetFormatPr defaultColWidth="9.140625" defaultRowHeight="15"/>
  <cols>
    <col min="1" max="1" width="5.421875" style="93" customWidth="1"/>
    <col min="2" max="2" width="22.7109375" style="93" customWidth="1"/>
    <col min="3" max="3" width="14.7109375" style="93" customWidth="1"/>
    <col min="4" max="4" width="10.8515625" style="93" customWidth="1"/>
    <col min="5" max="5" width="13.00390625" style="93" customWidth="1"/>
    <col min="6" max="6" width="14.421875" style="93" customWidth="1"/>
    <col min="7" max="7" width="14.7109375" style="93" customWidth="1"/>
    <col min="8" max="8" width="13.140625" style="93" customWidth="1"/>
    <col min="9" max="9" width="15.7109375" style="93" customWidth="1"/>
    <col min="10" max="10" width="13.57421875" style="93" customWidth="1"/>
    <col min="11" max="18" width="9.140625" style="93" customWidth="1"/>
    <col min="19" max="19" width="9.140625" style="93" hidden="1" customWidth="1"/>
    <col min="20" max="16384" width="9.140625" style="93" customWidth="1"/>
  </cols>
  <sheetData>
    <row r="1" spans="1:13" ht="19.5" customHeight="1">
      <c r="A1" s="131" t="str">
        <f>Master!$A$2</f>
        <v>dk;kZy; jktdh; mPp ek/;fed fo|ky;] :iiwjk ¼dqpkeu flVh½</v>
      </c>
      <c r="B1" s="131"/>
      <c r="C1" s="131"/>
      <c r="D1" s="131"/>
      <c r="E1" s="131"/>
      <c r="F1" s="131"/>
      <c r="G1" s="131"/>
      <c r="H1" s="131"/>
      <c r="I1" s="131"/>
      <c r="J1" s="131"/>
      <c r="K1" s="49"/>
      <c r="L1" s="49"/>
      <c r="M1" s="49"/>
    </row>
    <row r="2" spans="1:19" ht="20.25">
      <c r="A2" s="129" t="s">
        <v>52</v>
      </c>
      <c r="B2" s="129"/>
      <c r="C2" s="129"/>
      <c r="D2" s="129"/>
      <c r="E2" s="129"/>
      <c r="F2" s="129"/>
      <c r="G2" s="129"/>
      <c r="H2" s="129"/>
      <c r="I2" s="129"/>
      <c r="J2" s="129"/>
      <c r="K2" s="50"/>
      <c r="L2" s="50"/>
      <c r="M2" s="50"/>
      <c r="S2" s="48" t="s">
        <v>109</v>
      </c>
    </row>
    <row r="3" ht="15">
      <c r="S3" s="48" t="s">
        <v>110</v>
      </c>
    </row>
    <row r="4" spans="1:19" ht="75" customHeight="1">
      <c r="A4" s="133" t="s">
        <v>117</v>
      </c>
      <c r="B4" s="133"/>
      <c r="C4" s="133"/>
      <c r="D4" s="133"/>
      <c r="E4" s="133"/>
      <c r="F4" s="133"/>
      <c r="G4" s="133"/>
      <c r="H4" s="133"/>
      <c r="I4" s="133"/>
      <c r="J4" s="133"/>
      <c r="K4" s="65"/>
      <c r="L4" s="127" t="s">
        <v>156</v>
      </c>
      <c r="M4" s="127"/>
      <c r="N4" s="127"/>
      <c r="S4" s="48" t="s">
        <v>111</v>
      </c>
    </row>
    <row r="5" spans="1:19" ht="15.75" customHeight="1">
      <c r="A5" s="132" t="s">
        <v>53</v>
      </c>
      <c r="B5" s="132" t="s">
        <v>118</v>
      </c>
      <c r="C5" s="132" t="s">
        <v>119</v>
      </c>
      <c r="D5" s="137" t="s">
        <v>162</v>
      </c>
      <c r="E5" s="132" t="s">
        <v>163</v>
      </c>
      <c r="F5" s="134" t="s">
        <v>125</v>
      </c>
      <c r="G5" s="135"/>
      <c r="H5" s="135"/>
      <c r="I5" s="135"/>
      <c r="J5" s="136"/>
      <c r="K5" s="66"/>
      <c r="S5" s="48" t="s">
        <v>112</v>
      </c>
    </row>
    <row r="6" spans="1:19" ht="47.25">
      <c r="A6" s="132"/>
      <c r="B6" s="132"/>
      <c r="C6" s="132"/>
      <c r="D6" s="138"/>
      <c r="E6" s="132"/>
      <c r="F6" s="90" t="s">
        <v>120</v>
      </c>
      <c r="G6" s="90" t="s">
        <v>121</v>
      </c>
      <c r="H6" s="90" t="s">
        <v>122</v>
      </c>
      <c r="I6" s="90" t="s">
        <v>123</v>
      </c>
      <c r="J6" s="90" t="s">
        <v>124</v>
      </c>
      <c r="S6" s="48" t="s">
        <v>113</v>
      </c>
    </row>
    <row r="7" spans="1:19" ht="18" customHeight="1">
      <c r="A7" s="3" t="str">
        <f>IF(B7="","",ROWS($A$1:A1))</f>
        <v/>
      </c>
      <c r="B7" s="2"/>
      <c r="C7" s="2"/>
      <c r="D7" s="67" t="s">
        <v>108</v>
      </c>
      <c r="E7" s="2"/>
      <c r="F7" s="2"/>
      <c r="G7" s="2"/>
      <c r="H7" s="67" t="s">
        <v>108</v>
      </c>
      <c r="I7" s="2"/>
      <c r="J7" s="2"/>
      <c r="S7" s="48" t="s">
        <v>114</v>
      </c>
    </row>
    <row r="8" spans="1:19" ht="18" customHeight="1">
      <c r="A8" s="3" t="str">
        <f>IF(B8="","",ROWS($A$1:A2))</f>
        <v/>
      </c>
      <c r="B8" s="2"/>
      <c r="C8" s="2"/>
      <c r="D8" s="67"/>
      <c r="E8" s="2"/>
      <c r="F8" s="2"/>
      <c r="G8" s="2"/>
      <c r="H8" s="67"/>
      <c r="I8" s="2"/>
      <c r="J8" s="2"/>
      <c r="S8" s="48" t="s">
        <v>115</v>
      </c>
    </row>
    <row r="9" spans="1:19" ht="18" customHeight="1">
      <c r="A9" s="3" t="str">
        <f>IF(B9="","",ROWS($A$1:A3))</f>
        <v/>
      </c>
      <c r="B9" s="2"/>
      <c r="C9" s="2"/>
      <c r="D9" s="67"/>
      <c r="E9" s="2"/>
      <c r="F9" s="2"/>
      <c r="G9" s="2"/>
      <c r="H9" s="67"/>
      <c r="I9" s="2"/>
      <c r="J9" s="2"/>
      <c r="S9" s="48" t="s">
        <v>116</v>
      </c>
    </row>
    <row r="10" spans="1:10" ht="18" customHeight="1">
      <c r="A10" s="3" t="str">
        <f>IF(B10="","",ROWS($A$1:A4))</f>
        <v/>
      </c>
      <c r="B10" s="2"/>
      <c r="C10" s="2"/>
      <c r="D10" s="67"/>
      <c r="E10" s="2"/>
      <c r="F10" s="2"/>
      <c r="G10" s="2"/>
      <c r="H10" s="67"/>
      <c r="I10" s="2"/>
      <c r="J10" s="2"/>
    </row>
    <row r="11" spans="1:10" ht="18" customHeight="1">
      <c r="A11" s="3" t="str">
        <f>IF(B11="","",ROWS($A$1:A4))</f>
        <v/>
      </c>
      <c r="B11" s="2"/>
      <c r="C11" s="2"/>
      <c r="D11" s="67"/>
      <c r="E11" s="2"/>
      <c r="F11" s="2"/>
      <c r="G11" s="2"/>
      <c r="H11" s="67"/>
      <c r="I11" s="2"/>
      <c r="J11" s="2"/>
    </row>
    <row r="12" spans="1:10" ht="18" customHeight="1">
      <c r="A12" s="3" t="str">
        <f>IF(B12="","",ROWS($A$1:A5))</f>
        <v/>
      </c>
      <c r="B12" s="2"/>
      <c r="C12" s="2"/>
      <c r="D12" s="67"/>
      <c r="E12" s="2"/>
      <c r="F12" s="2"/>
      <c r="G12" s="2"/>
      <c r="H12" s="67"/>
      <c r="I12" s="2"/>
      <c r="J12" s="2"/>
    </row>
    <row r="14" spans="8:12" ht="15">
      <c r="H14" s="130" t="str">
        <f>Master!$B$26</f>
        <v>Principal</v>
      </c>
      <c r="I14" s="130"/>
      <c r="J14" s="130"/>
      <c r="K14" s="68"/>
      <c r="L14" s="68"/>
    </row>
    <row r="15" spans="8:12" ht="15">
      <c r="H15" s="130" t="str">
        <f>Master!$B$27</f>
        <v>Government Senior Secondary School</v>
      </c>
      <c r="I15" s="130"/>
      <c r="J15" s="130"/>
      <c r="K15" s="68"/>
      <c r="L15" s="68"/>
    </row>
    <row r="16" spans="8:12" ht="15">
      <c r="H16" s="130" t="str">
        <f>Master!$B$28</f>
        <v>Rooppura (Kuchaman City)</v>
      </c>
      <c r="I16" s="130"/>
      <c r="J16" s="130"/>
      <c r="K16" s="68"/>
      <c r="L16" s="68"/>
    </row>
    <row r="17" spans="1:11" ht="18.75">
      <c r="A17" s="126" t="s">
        <v>63</v>
      </c>
      <c r="B17" s="126"/>
      <c r="I17" s="57" t="s">
        <v>64</v>
      </c>
      <c r="K17" s="57"/>
    </row>
    <row r="18" ht="18.75">
      <c r="A18" s="69" t="s">
        <v>126</v>
      </c>
    </row>
    <row r="19" ht="18.75">
      <c r="A19" s="69" t="s">
        <v>157</v>
      </c>
    </row>
    <row r="20" ht="18.75">
      <c r="A20" s="70" t="s">
        <v>158</v>
      </c>
    </row>
    <row r="21" ht="18.75">
      <c r="A21" s="69" t="s">
        <v>129</v>
      </c>
    </row>
    <row r="22" ht="18.75">
      <c r="A22" s="69" t="s">
        <v>128</v>
      </c>
    </row>
    <row r="23" ht="18.75">
      <c r="A23" s="69" t="s">
        <v>127</v>
      </c>
    </row>
    <row r="24" ht="18.75">
      <c r="A24" s="69" t="s">
        <v>130</v>
      </c>
    </row>
    <row r="25" spans="8:10" ht="15">
      <c r="H25" s="130" t="str">
        <f>Master!$B$26</f>
        <v>Principal</v>
      </c>
      <c r="I25" s="130"/>
      <c r="J25" s="130"/>
    </row>
    <row r="26" spans="8:10" ht="15">
      <c r="H26" s="130" t="str">
        <f>Master!$B$27</f>
        <v>Government Senior Secondary School</v>
      </c>
      <c r="I26" s="130"/>
      <c r="J26" s="130"/>
    </row>
    <row r="27" spans="8:10" ht="15">
      <c r="H27" s="130" t="str">
        <f>Master!$B$28</f>
        <v>Rooppura (Kuchaman City)</v>
      </c>
      <c r="I27" s="130"/>
      <c r="J27" s="130"/>
    </row>
  </sheetData>
  <sheetProtection password="DA27" sheet="1" objects="1" scenarios="1" formatCells="0" formatColumns="0" formatRows="0"/>
  <mergeCells count="17">
    <mergeCell ref="D5:D6"/>
    <mergeCell ref="L4:N4"/>
    <mergeCell ref="H25:J25"/>
    <mergeCell ref="H26:J26"/>
    <mergeCell ref="H27:J27"/>
    <mergeCell ref="A1:J1"/>
    <mergeCell ref="A2:J2"/>
    <mergeCell ref="A17:B17"/>
    <mergeCell ref="H14:J14"/>
    <mergeCell ref="H15:J15"/>
    <mergeCell ref="H16:J16"/>
    <mergeCell ref="A5:A6"/>
    <mergeCell ref="B5:B6"/>
    <mergeCell ref="C5:C6"/>
    <mergeCell ref="E5:E6"/>
    <mergeCell ref="A4:J4"/>
    <mergeCell ref="F5:J5"/>
  </mergeCells>
  <dataValidations count="2">
    <dataValidation type="list" allowBlank="1" showInputMessage="1" showErrorMessage="1" sqref="F7:F12">
      <formula1>ACP</formula1>
    </dataValidation>
    <dataValidation type="list" allowBlank="1" showInputMessage="1" showErrorMessage="1" sqref="H7:H12 D7:D12">
      <formula1>levels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SheetLayoutView="100" workbookViewId="0" topLeftCell="A1">
      <selection activeCell="A2" activeCellId="3" sqref="A1:H1 E13:H15 E26:H28 A2:H2"/>
    </sheetView>
  </sheetViews>
  <sheetFormatPr defaultColWidth="11.8515625" defaultRowHeight="15"/>
  <cols>
    <col min="1" max="1" width="12.140625" style="93" customWidth="1"/>
    <col min="2" max="2" width="11.8515625" style="93" customWidth="1"/>
    <col min="3" max="3" width="12.140625" style="93" customWidth="1"/>
    <col min="4" max="4" width="15.57421875" style="93" customWidth="1"/>
    <col min="5" max="5" width="11.8515625" style="93" customWidth="1"/>
    <col min="6" max="6" width="9.28125" style="93" customWidth="1"/>
    <col min="7" max="7" width="11.7109375" style="93" customWidth="1"/>
    <col min="8" max="8" width="10.00390625" style="93" customWidth="1"/>
    <col min="9" max="16384" width="11.8515625" style="93" customWidth="1"/>
  </cols>
  <sheetData>
    <row r="1" spans="1:9" ht="23.25">
      <c r="A1" s="131" t="str">
        <f>Master!$A$2</f>
        <v>dk;kZy; jktdh; mPp ek/;fed fo|ky;] :iiwjk ¼dqpkeu flVh½</v>
      </c>
      <c r="B1" s="131"/>
      <c r="C1" s="131"/>
      <c r="D1" s="131"/>
      <c r="E1" s="131"/>
      <c r="F1" s="131"/>
      <c r="G1" s="131"/>
      <c r="H1" s="131"/>
      <c r="I1" s="71"/>
    </row>
    <row r="2" spans="1:11" ht="20.25" customHeight="1">
      <c r="A2" s="129" t="s">
        <v>52</v>
      </c>
      <c r="B2" s="129"/>
      <c r="C2" s="129"/>
      <c r="D2" s="129"/>
      <c r="E2" s="129"/>
      <c r="F2" s="129"/>
      <c r="G2" s="129"/>
      <c r="H2" s="129"/>
      <c r="I2" s="50"/>
      <c r="J2" s="174" t="s">
        <v>156</v>
      </c>
      <c r="K2" s="174"/>
    </row>
    <row r="3" spans="1:11" ht="204" customHeight="1">
      <c r="A3" s="139" t="s">
        <v>155</v>
      </c>
      <c r="B3" s="139"/>
      <c r="C3" s="139"/>
      <c r="D3" s="139"/>
      <c r="E3" s="139"/>
      <c r="F3" s="139"/>
      <c r="G3" s="139"/>
      <c r="H3" s="139"/>
      <c r="J3" s="174"/>
      <c r="K3" s="174"/>
    </row>
    <row r="4" spans="1:8" ht="114" customHeight="1">
      <c r="A4" s="140" t="s">
        <v>131</v>
      </c>
      <c r="B4" s="140"/>
      <c r="C4" s="140" t="s">
        <v>132</v>
      </c>
      <c r="D4" s="140"/>
      <c r="E4" s="140" t="s">
        <v>133</v>
      </c>
      <c r="F4" s="140"/>
      <c r="G4" s="140" t="s">
        <v>134</v>
      </c>
      <c r="H4" s="140"/>
    </row>
    <row r="5" spans="1:8" ht="30.75" customHeight="1">
      <c r="A5" s="144" t="s">
        <v>135</v>
      </c>
      <c r="B5" s="145"/>
      <c r="C5" s="144" t="s">
        <v>136</v>
      </c>
      <c r="D5" s="145"/>
      <c r="E5" s="144" t="s">
        <v>137</v>
      </c>
      <c r="F5" s="145"/>
      <c r="G5" s="144">
        <v>36900</v>
      </c>
      <c r="H5" s="145"/>
    </row>
    <row r="6" spans="1:8" ht="25.5" customHeight="1">
      <c r="A6" s="146" t="s">
        <v>138</v>
      </c>
      <c r="B6" s="146"/>
      <c r="C6" s="146"/>
      <c r="D6" s="146"/>
      <c r="E6" s="146"/>
      <c r="F6" s="146"/>
      <c r="G6" s="146"/>
      <c r="H6" s="146"/>
    </row>
    <row r="7" spans="1:8" ht="42.75" customHeight="1">
      <c r="A7" s="147" t="s">
        <v>139</v>
      </c>
      <c r="B7" s="148"/>
      <c r="C7" s="149"/>
      <c r="D7" s="147" t="s">
        <v>140</v>
      </c>
      <c r="E7" s="149"/>
      <c r="F7" s="72" t="s">
        <v>141</v>
      </c>
      <c r="G7" s="147" t="s">
        <v>142</v>
      </c>
      <c r="H7" s="149"/>
    </row>
    <row r="8" spans="1:8" ht="18.75">
      <c r="A8" s="141" t="s">
        <v>143</v>
      </c>
      <c r="B8" s="142"/>
      <c r="C8" s="143"/>
      <c r="D8" s="144">
        <v>34800</v>
      </c>
      <c r="E8" s="145"/>
      <c r="F8" s="73" t="s">
        <v>144</v>
      </c>
      <c r="G8" s="144" t="s">
        <v>145</v>
      </c>
      <c r="H8" s="145"/>
    </row>
    <row r="9" spans="1:8" ht="18.75">
      <c r="A9" s="141" t="s">
        <v>146</v>
      </c>
      <c r="B9" s="142"/>
      <c r="C9" s="143"/>
      <c r="D9" s="144">
        <v>35800</v>
      </c>
      <c r="E9" s="145"/>
      <c r="F9" s="73" t="s">
        <v>144</v>
      </c>
      <c r="G9" s="144" t="s">
        <v>145</v>
      </c>
      <c r="H9" s="145"/>
    </row>
    <row r="10" spans="1:8" ht="18.75">
      <c r="A10" s="153" t="s">
        <v>147</v>
      </c>
      <c r="B10" s="153"/>
      <c r="C10" s="153"/>
      <c r="D10" s="144">
        <v>36900</v>
      </c>
      <c r="E10" s="145"/>
      <c r="F10" s="73" t="s">
        <v>144</v>
      </c>
      <c r="G10" s="144" t="s">
        <v>145</v>
      </c>
      <c r="H10" s="145"/>
    </row>
    <row r="11" spans="1:8" ht="18.75">
      <c r="A11" s="153" t="s">
        <v>148</v>
      </c>
      <c r="B11" s="153"/>
      <c r="C11" s="153"/>
      <c r="D11" s="144">
        <v>36900</v>
      </c>
      <c r="E11" s="145"/>
      <c r="F11" s="73" t="s">
        <v>149</v>
      </c>
      <c r="G11" s="154" t="s">
        <v>150</v>
      </c>
      <c r="H11" s="155"/>
    </row>
    <row r="12" spans="1:8" ht="15" customHeight="1">
      <c r="A12" s="74"/>
      <c r="B12" s="74"/>
      <c r="C12" s="74"/>
      <c r="D12" s="74"/>
      <c r="E12" s="74"/>
      <c r="F12" s="74"/>
      <c r="G12" s="74"/>
      <c r="H12" s="74"/>
    </row>
    <row r="13" spans="1:8" ht="14.25" customHeight="1">
      <c r="A13" s="74"/>
      <c r="B13" s="74"/>
      <c r="C13" s="74"/>
      <c r="D13" s="74"/>
      <c r="E13" s="130" t="str">
        <f>Master!$B$26</f>
        <v>Principal</v>
      </c>
      <c r="F13" s="130"/>
      <c r="G13" s="130"/>
      <c r="H13" s="130"/>
    </row>
    <row r="14" spans="1:8" ht="14.25" customHeight="1">
      <c r="A14" s="74"/>
      <c r="B14" s="74"/>
      <c r="C14" s="74"/>
      <c r="D14" s="74"/>
      <c r="E14" s="130" t="str">
        <f>Master!$B$27</f>
        <v>Government Senior Secondary School</v>
      </c>
      <c r="F14" s="130"/>
      <c r="G14" s="130"/>
      <c r="H14" s="130"/>
    </row>
    <row r="15" spans="1:8" ht="14.25" customHeight="1">
      <c r="A15" s="74"/>
      <c r="B15" s="74"/>
      <c r="C15" s="74"/>
      <c r="D15" s="74"/>
      <c r="E15" s="130" t="str">
        <f>Master!$B$28</f>
        <v>Rooppura (Kuchaman City)</v>
      </c>
      <c r="F15" s="130"/>
      <c r="G15" s="130"/>
      <c r="H15" s="130"/>
    </row>
    <row r="16" spans="1:8" ht="8.25" customHeight="1">
      <c r="A16" s="74"/>
      <c r="B16" s="74"/>
      <c r="C16" s="74"/>
      <c r="D16" s="74"/>
      <c r="E16" s="75"/>
      <c r="F16" s="75"/>
      <c r="G16" s="75"/>
      <c r="H16" s="75"/>
    </row>
    <row r="17" spans="1:8" ht="16.5">
      <c r="A17" s="151" t="s">
        <v>152</v>
      </c>
      <c r="B17" s="151"/>
      <c r="C17" s="151"/>
      <c r="D17" s="151"/>
      <c r="E17" s="151"/>
      <c r="F17" s="152" t="s">
        <v>151</v>
      </c>
      <c r="G17" s="152"/>
      <c r="H17" s="152"/>
    </row>
    <row r="18" spans="1:8" ht="18.75">
      <c r="A18" s="69" t="s">
        <v>126</v>
      </c>
      <c r="B18" s="76"/>
      <c r="C18" s="76"/>
      <c r="D18" s="76"/>
      <c r="E18" s="76"/>
      <c r="F18" s="76"/>
      <c r="G18" s="76"/>
      <c r="H18" s="76"/>
    </row>
    <row r="19" spans="1:8" ht="18.75">
      <c r="A19" s="69" t="s">
        <v>153</v>
      </c>
      <c r="B19" s="76"/>
      <c r="C19" s="76"/>
      <c r="D19" s="76"/>
      <c r="E19" s="76"/>
      <c r="F19" s="76"/>
      <c r="G19" s="76"/>
      <c r="H19" s="76"/>
    </row>
    <row r="20" spans="1:8" ht="18.75">
      <c r="A20" s="70" t="s">
        <v>154</v>
      </c>
      <c r="B20" s="76"/>
      <c r="C20" s="76"/>
      <c r="D20" s="76"/>
      <c r="E20" s="76"/>
      <c r="F20" s="76"/>
      <c r="G20" s="76"/>
      <c r="H20" s="76"/>
    </row>
    <row r="21" spans="1:8" ht="18.75">
      <c r="A21" s="69" t="s">
        <v>129</v>
      </c>
      <c r="B21" s="74"/>
      <c r="C21" s="74"/>
      <c r="D21" s="74"/>
      <c r="E21" s="74"/>
      <c r="F21" s="74"/>
      <c r="G21" s="74"/>
      <c r="H21" s="74"/>
    </row>
    <row r="22" spans="1:8" ht="18.75">
      <c r="A22" s="69" t="s">
        <v>128</v>
      </c>
      <c r="B22" s="74"/>
      <c r="C22" s="74"/>
      <c r="D22" s="74"/>
      <c r="E22" s="74"/>
      <c r="F22" s="150"/>
      <c r="G22" s="150"/>
      <c r="H22" s="150"/>
    </row>
    <row r="23" spans="1:8" ht="18.75">
      <c r="A23" s="69" t="s">
        <v>127</v>
      </c>
      <c r="B23" s="74"/>
      <c r="C23" s="74"/>
      <c r="D23" s="74"/>
      <c r="E23" s="74"/>
      <c r="F23" s="150"/>
      <c r="G23" s="150"/>
      <c r="H23" s="150"/>
    </row>
    <row r="24" spans="1:8" ht="18.75">
      <c r="A24" s="69" t="s">
        <v>130</v>
      </c>
      <c r="B24" s="74"/>
      <c r="C24" s="74"/>
      <c r="D24" s="74"/>
      <c r="E24" s="74"/>
      <c r="F24" s="150"/>
      <c r="G24" s="150"/>
      <c r="H24" s="150"/>
    </row>
    <row r="25" spans="1:8" ht="12" customHeight="1">
      <c r="A25" s="69"/>
      <c r="B25" s="74"/>
      <c r="C25" s="74"/>
      <c r="D25" s="74"/>
      <c r="E25" s="74"/>
      <c r="F25" s="92"/>
      <c r="G25" s="92"/>
      <c r="H25" s="92"/>
    </row>
    <row r="26" spans="5:8" ht="15">
      <c r="E26" s="130" t="str">
        <f>Master!$B$26</f>
        <v>Principal</v>
      </c>
      <c r="F26" s="130"/>
      <c r="G26" s="130"/>
      <c r="H26" s="130"/>
    </row>
    <row r="27" spans="5:8" ht="15">
      <c r="E27" s="130" t="str">
        <f>Master!$B$27</f>
        <v>Government Senior Secondary School</v>
      </c>
      <c r="F27" s="130"/>
      <c r="G27" s="130"/>
      <c r="H27" s="130"/>
    </row>
    <row r="28" spans="5:8" ht="15">
      <c r="E28" s="130" t="str">
        <f>Master!$B$28</f>
        <v>Rooppura (Kuchaman City)</v>
      </c>
      <c r="F28" s="130"/>
      <c r="G28" s="130"/>
      <c r="H28" s="130"/>
    </row>
  </sheetData>
  <sheetProtection password="DA27" sheet="1" objects="1" scenarios="1" formatCells="0" formatColumns="0" formatRows="0"/>
  <mergeCells count="39">
    <mergeCell ref="E14:H14"/>
    <mergeCell ref="E15:H15"/>
    <mergeCell ref="E26:H26"/>
    <mergeCell ref="E27:H27"/>
    <mergeCell ref="E28:H28"/>
    <mergeCell ref="J2:K3"/>
    <mergeCell ref="F22:H22"/>
    <mergeCell ref="F23:H23"/>
    <mergeCell ref="F24:H24"/>
    <mergeCell ref="A17:E17"/>
    <mergeCell ref="F17:H17"/>
    <mergeCell ref="E13:H13"/>
    <mergeCell ref="A10:C10"/>
    <mergeCell ref="D10:E10"/>
    <mergeCell ref="G10:H10"/>
    <mergeCell ref="A11:C11"/>
    <mergeCell ref="D11:E11"/>
    <mergeCell ref="G11:H11"/>
    <mergeCell ref="A8:C8"/>
    <mergeCell ref="D8:E8"/>
    <mergeCell ref="G8:H8"/>
    <mergeCell ref="A9:C9"/>
    <mergeCell ref="D9:E9"/>
    <mergeCell ref="G9:H9"/>
    <mergeCell ref="A5:B5"/>
    <mergeCell ref="C5:D5"/>
    <mergeCell ref="E5:F5"/>
    <mergeCell ref="G5:H5"/>
    <mergeCell ref="A6:H6"/>
    <mergeCell ref="A7:C7"/>
    <mergeCell ref="D7:E7"/>
    <mergeCell ref="G7:H7"/>
    <mergeCell ref="A1:H1"/>
    <mergeCell ref="A2:H2"/>
    <mergeCell ref="A3:H3"/>
    <mergeCell ref="A4:B4"/>
    <mergeCell ref="C4:D4"/>
    <mergeCell ref="E4:F4"/>
    <mergeCell ref="G4:H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="85" zoomScaleSheetLayoutView="85" workbookViewId="0" topLeftCell="A1">
      <selection activeCell="A1" sqref="A1:K1"/>
    </sheetView>
  </sheetViews>
  <sheetFormatPr defaultColWidth="9.140625" defaultRowHeight="15"/>
  <cols>
    <col min="1" max="1" width="5.57421875" style="93" customWidth="1"/>
    <col min="2" max="2" width="25.57421875" style="93" customWidth="1"/>
    <col min="3" max="3" width="17.8515625" style="93" customWidth="1"/>
    <col min="4" max="4" width="9.421875" style="93" customWidth="1"/>
    <col min="5" max="5" width="10.7109375" style="93" customWidth="1"/>
    <col min="6" max="6" width="13.421875" style="93" customWidth="1"/>
    <col min="7" max="7" width="10.7109375" style="93" customWidth="1"/>
    <col min="8" max="8" width="7.7109375" style="93" customWidth="1"/>
    <col min="9" max="9" width="14.8515625" style="93" customWidth="1"/>
    <col min="10" max="10" width="11.57421875" style="93" customWidth="1"/>
    <col min="11" max="11" width="10.28125" style="93" customWidth="1"/>
    <col min="12" max="16384" width="9.140625" style="93" customWidth="1"/>
  </cols>
  <sheetData>
    <row r="1" spans="1:11" ht="19.5" customHeight="1">
      <c r="A1" s="131" t="str">
        <f>Master!$A$2</f>
        <v>dk;kZy; jktdh; mPp ek/;fed fo|ky;] :iiwjk ¼dqpkeu flVh½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0.25">
      <c r="A2" s="129" t="s">
        <v>52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59.25" customHeight="1">
      <c r="A4" s="133" t="s">
        <v>177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0" ht="13.5" customHeight="1">
      <c r="A5" s="91"/>
      <c r="B5" s="91"/>
      <c r="C5" s="91"/>
      <c r="D5" s="91"/>
      <c r="E5" s="91"/>
      <c r="F5" s="91"/>
      <c r="G5" s="91"/>
      <c r="H5" s="91"/>
      <c r="I5" s="91"/>
      <c r="J5" s="65"/>
    </row>
    <row r="6" spans="1:14" ht="47.25" customHeight="1">
      <c r="A6" s="160" t="s">
        <v>53</v>
      </c>
      <c r="B6" s="160" t="s">
        <v>159</v>
      </c>
      <c r="C6" s="160" t="s">
        <v>55</v>
      </c>
      <c r="D6" s="157" t="s">
        <v>166</v>
      </c>
      <c r="E6" s="158"/>
      <c r="F6" s="160" t="s">
        <v>167</v>
      </c>
      <c r="G6" s="157" t="s">
        <v>172</v>
      </c>
      <c r="H6" s="159"/>
      <c r="I6" s="158"/>
      <c r="J6" s="160" t="s">
        <v>160</v>
      </c>
      <c r="K6" s="160" t="s">
        <v>161</v>
      </c>
      <c r="M6" s="174" t="s">
        <v>156</v>
      </c>
      <c r="N6" s="174"/>
    </row>
    <row r="7" spans="1:14" ht="19.5" customHeight="1">
      <c r="A7" s="161"/>
      <c r="B7" s="161"/>
      <c r="C7" s="161"/>
      <c r="D7" s="94" t="s">
        <v>170</v>
      </c>
      <c r="E7" s="94" t="s">
        <v>168</v>
      </c>
      <c r="F7" s="161"/>
      <c r="G7" s="94" t="s">
        <v>169</v>
      </c>
      <c r="H7" s="94" t="s">
        <v>170</v>
      </c>
      <c r="I7" s="94" t="s">
        <v>171</v>
      </c>
      <c r="J7" s="161"/>
      <c r="K7" s="161"/>
      <c r="M7" s="174"/>
      <c r="N7" s="174"/>
    </row>
    <row r="8" spans="1:14" ht="18" customHeight="1">
      <c r="A8" s="175" t="str">
        <f>IF(B8="","",ROWS($A$1:A1))</f>
        <v/>
      </c>
      <c r="B8" s="77"/>
      <c r="C8" s="77"/>
      <c r="D8" s="77"/>
      <c r="E8" s="77"/>
      <c r="F8" s="77"/>
      <c r="G8" s="77"/>
      <c r="H8" s="77"/>
      <c r="I8" s="77"/>
      <c r="J8" s="78"/>
      <c r="K8" s="2"/>
      <c r="M8" s="174"/>
      <c r="N8" s="174"/>
    </row>
    <row r="9" spans="1:14" ht="18" customHeight="1">
      <c r="A9" s="175" t="str">
        <f>IF(B9="","",ROWS($A$1:A2))</f>
        <v/>
      </c>
      <c r="B9" s="77"/>
      <c r="C9" s="77"/>
      <c r="D9" s="77"/>
      <c r="E9" s="77"/>
      <c r="F9" s="77"/>
      <c r="G9" s="77"/>
      <c r="H9" s="77"/>
      <c r="I9" s="77"/>
      <c r="J9" s="78"/>
      <c r="K9" s="2"/>
      <c r="M9" s="174"/>
      <c r="N9" s="174"/>
    </row>
    <row r="10" spans="1:11" ht="18" customHeight="1">
      <c r="A10" s="175" t="str">
        <f>IF(B10="","",ROWS($A$1:A3))</f>
        <v/>
      </c>
      <c r="B10" s="77"/>
      <c r="C10" s="77"/>
      <c r="D10" s="77"/>
      <c r="E10" s="77"/>
      <c r="F10" s="77"/>
      <c r="G10" s="77"/>
      <c r="H10" s="77"/>
      <c r="I10" s="77"/>
      <c r="J10" s="78"/>
      <c r="K10" s="2"/>
    </row>
    <row r="11" spans="1:11" ht="18" customHeight="1">
      <c r="A11" s="175" t="str">
        <f>IF(B11="","",ROWS($A$1:A4))</f>
        <v/>
      </c>
      <c r="B11" s="77"/>
      <c r="C11" s="77"/>
      <c r="D11" s="77"/>
      <c r="E11" s="77"/>
      <c r="F11" s="77"/>
      <c r="G11" s="77"/>
      <c r="H11" s="77"/>
      <c r="I11" s="77"/>
      <c r="J11" s="78"/>
      <c r="K11" s="2"/>
    </row>
    <row r="12" spans="1:11" ht="18" customHeight="1">
      <c r="A12" s="175" t="str">
        <f>IF(B12="","",ROWS($A$1:A5))</f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5" spans="9:11" ht="15">
      <c r="I15" s="130" t="str">
        <f>Master!$B$26</f>
        <v>Principal</v>
      </c>
      <c r="J15" s="130"/>
      <c r="K15" s="130"/>
    </row>
    <row r="16" spans="9:11" ht="15">
      <c r="I16" s="130" t="str">
        <f>Master!$B$27</f>
        <v>Government Senior Secondary School</v>
      </c>
      <c r="J16" s="130"/>
      <c r="K16" s="130"/>
    </row>
    <row r="17" spans="9:11" ht="15">
      <c r="I17" s="130" t="str">
        <f>Master!$B$28</f>
        <v>Rooppura (Kuchaman City)</v>
      </c>
      <c r="J17" s="130"/>
      <c r="K17" s="130"/>
    </row>
    <row r="18" spans="1:10" ht="18.75">
      <c r="A18" s="126" t="s">
        <v>63</v>
      </c>
      <c r="B18" s="126"/>
      <c r="G18" s="57" t="s">
        <v>64</v>
      </c>
      <c r="H18" s="57"/>
      <c r="J18" s="57"/>
    </row>
    <row r="19" ht="18.75">
      <c r="A19" s="69" t="s">
        <v>126</v>
      </c>
    </row>
    <row r="20" ht="18.75">
      <c r="A20" s="69" t="s">
        <v>157</v>
      </c>
    </row>
    <row r="21" ht="18.75">
      <c r="A21" s="70" t="s">
        <v>158</v>
      </c>
    </row>
    <row r="22" ht="18.75">
      <c r="A22" s="69" t="s">
        <v>129</v>
      </c>
    </row>
    <row r="23" ht="18.75">
      <c r="A23" s="69" t="s">
        <v>128</v>
      </c>
    </row>
    <row r="24" ht="18.75">
      <c r="A24" s="69" t="s">
        <v>127</v>
      </c>
    </row>
    <row r="25" spans="1:8" ht="18.75">
      <c r="A25" s="69" t="s">
        <v>130</v>
      </c>
      <c r="G25" s="79"/>
      <c r="H25" s="79"/>
    </row>
    <row r="26" spans="1:11" ht="13.5" customHeight="1">
      <c r="A26" s="69"/>
      <c r="G26" s="79"/>
      <c r="H26" s="79"/>
      <c r="I26" s="130" t="str">
        <f>Master!$B$26</f>
        <v>Principal</v>
      </c>
      <c r="J26" s="130"/>
      <c r="K26" s="130"/>
    </row>
    <row r="27" spans="7:11" ht="15">
      <c r="G27" s="79"/>
      <c r="H27" s="79"/>
      <c r="I27" s="130" t="str">
        <f>Master!$B$27</f>
        <v>Government Senior Secondary School</v>
      </c>
      <c r="J27" s="130"/>
      <c r="K27" s="130"/>
    </row>
    <row r="28" spans="7:11" ht="15">
      <c r="G28" s="79"/>
      <c r="H28" s="79"/>
      <c r="I28" s="130" t="str">
        <f>Master!$B$28</f>
        <v>Rooppura (Kuchaman City)</v>
      </c>
      <c r="J28" s="130"/>
      <c r="K28" s="130"/>
    </row>
  </sheetData>
  <sheetProtection password="DA27" sheet="1" objects="1" scenarios="1" formatCells="0" formatColumns="0" formatRows="0"/>
  <mergeCells count="20">
    <mergeCell ref="I28:K28"/>
    <mergeCell ref="I15:K15"/>
    <mergeCell ref="I16:K16"/>
    <mergeCell ref="I17:K17"/>
    <mergeCell ref="A18:B18"/>
    <mergeCell ref="I26:K26"/>
    <mergeCell ref="I27:K27"/>
    <mergeCell ref="M6:N9"/>
    <mergeCell ref="A1:K1"/>
    <mergeCell ref="A2:K2"/>
    <mergeCell ref="A3:K3"/>
    <mergeCell ref="A4:K4"/>
    <mergeCell ref="D6:E6"/>
    <mergeCell ref="G6:I6"/>
    <mergeCell ref="F6:F7"/>
    <mergeCell ref="A6:A7"/>
    <mergeCell ref="B6:B7"/>
    <mergeCell ref="C6:C7"/>
    <mergeCell ref="J6:J7"/>
    <mergeCell ref="K6:K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85" zoomScaleSheetLayoutView="85" workbookViewId="0" topLeftCell="A1">
      <selection activeCell="I4" sqref="I4:J7"/>
    </sheetView>
  </sheetViews>
  <sheetFormatPr defaultColWidth="9.140625" defaultRowHeight="15"/>
  <cols>
    <col min="1" max="1" width="7.140625" style="93" customWidth="1"/>
    <col min="2" max="2" width="39.57421875" style="93" customWidth="1"/>
    <col min="3" max="3" width="22.421875" style="93" customWidth="1"/>
    <col min="4" max="4" width="11.57421875" style="93" customWidth="1"/>
    <col min="5" max="5" width="19.8515625" style="93" customWidth="1"/>
    <col min="6" max="6" width="17.28125" style="93" customWidth="1"/>
    <col min="7" max="7" width="21.00390625" style="93" customWidth="1"/>
    <col min="8" max="8" width="13.140625" style="93" customWidth="1"/>
    <col min="9" max="16384" width="9.140625" style="93" customWidth="1"/>
  </cols>
  <sheetData>
    <row r="1" spans="1:8" ht="19.5" customHeight="1">
      <c r="A1" s="131" t="str">
        <f>Master!$A$2</f>
        <v>dk;kZy; jktdh; mPp ek/;fed fo|ky;] :iiwjk ¼dqpkeu flVh½</v>
      </c>
      <c r="B1" s="131"/>
      <c r="C1" s="131"/>
      <c r="D1" s="131"/>
      <c r="E1" s="131"/>
      <c r="F1" s="131"/>
      <c r="G1" s="131"/>
      <c r="H1" s="71"/>
    </row>
    <row r="2" spans="1:8" ht="20.25">
      <c r="A2" s="129" t="s">
        <v>52</v>
      </c>
      <c r="B2" s="129"/>
      <c r="C2" s="129"/>
      <c r="D2" s="129"/>
      <c r="E2" s="129"/>
      <c r="F2" s="129"/>
      <c r="G2" s="129"/>
      <c r="H2" s="50"/>
    </row>
    <row r="3" spans="1:8" ht="9" customHeight="1">
      <c r="A3" s="156"/>
      <c r="B3" s="156"/>
      <c r="C3" s="156"/>
      <c r="D3" s="156"/>
      <c r="E3" s="156"/>
      <c r="F3" s="156"/>
      <c r="G3" s="156"/>
      <c r="H3" s="156"/>
    </row>
    <row r="4" spans="1:10" ht="75.75" customHeight="1">
      <c r="A4" s="139" t="s">
        <v>180</v>
      </c>
      <c r="B4" s="139"/>
      <c r="C4" s="139"/>
      <c r="D4" s="139"/>
      <c r="E4" s="139"/>
      <c r="F4" s="139"/>
      <c r="G4" s="139"/>
      <c r="H4" s="163"/>
      <c r="I4" s="173" t="s">
        <v>156</v>
      </c>
      <c r="J4" s="173"/>
    </row>
    <row r="5" spans="1:10" ht="20.25">
      <c r="A5" s="169" t="s">
        <v>173</v>
      </c>
      <c r="B5" s="169" t="s">
        <v>54</v>
      </c>
      <c r="C5" s="169" t="s">
        <v>55</v>
      </c>
      <c r="D5" s="169" t="s">
        <v>170</v>
      </c>
      <c r="E5" s="169" t="s">
        <v>174</v>
      </c>
      <c r="F5" s="169" t="s">
        <v>168</v>
      </c>
      <c r="G5" s="170" t="s">
        <v>178</v>
      </c>
      <c r="I5" s="173"/>
      <c r="J5" s="173"/>
    </row>
    <row r="6" spans="1:10" ht="15.75" customHeight="1">
      <c r="A6" s="171"/>
      <c r="B6" s="171"/>
      <c r="C6" s="171"/>
      <c r="D6" s="171"/>
      <c r="E6" s="171"/>
      <c r="F6" s="171"/>
      <c r="G6" s="172">
        <v>0.08</v>
      </c>
      <c r="I6" s="173"/>
      <c r="J6" s="173"/>
    </row>
    <row r="7" spans="1:10" ht="18" customHeight="1">
      <c r="A7" s="168">
        <f>IF(B7="","",ROWS($A$1:A1))</f>
        <v>1</v>
      </c>
      <c r="B7" s="165" t="s">
        <v>175</v>
      </c>
      <c r="C7" s="164"/>
      <c r="D7" s="166" t="s">
        <v>165</v>
      </c>
      <c r="E7" s="2"/>
      <c r="F7" s="166">
        <v>20800</v>
      </c>
      <c r="G7" s="167">
        <f>ROUND(F7*G6,0)</f>
        <v>1664</v>
      </c>
      <c r="I7" s="173"/>
      <c r="J7" s="173"/>
    </row>
    <row r="8" spans="1:7" ht="18" customHeight="1">
      <c r="A8" s="168" t="str">
        <f>IF(B8="","",ROWS($A$1:A2))</f>
        <v/>
      </c>
      <c r="B8" s="164"/>
      <c r="C8" s="164"/>
      <c r="D8" s="166"/>
      <c r="E8" s="166"/>
      <c r="F8" s="166"/>
      <c r="G8" s="166"/>
    </row>
    <row r="9" spans="1:7" ht="18" customHeight="1">
      <c r="A9" s="168" t="str">
        <f>IF(B9="","",ROWS($A$1:A3))</f>
        <v/>
      </c>
      <c r="B9" s="164"/>
      <c r="C9" s="164"/>
      <c r="D9" s="166"/>
      <c r="E9" s="166"/>
      <c r="F9" s="166"/>
      <c r="G9" s="166"/>
    </row>
    <row r="10" spans="1:7" ht="18" customHeight="1">
      <c r="A10" s="168" t="str">
        <f>IF(B10="","",ROWS($A$1:A4))</f>
        <v/>
      </c>
      <c r="B10" s="164"/>
      <c r="C10" s="164"/>
      <c r="D10" s="166"/>
      <c r="E10" s="166"/>
      <c r="F10" s="166"/>
      <c r="G10" s="166"/>
    </row>
    <row r="11" spans="1:7" ht="18" customHeight="1">
      <c r="A11" s="168" t="str">
        <f>IF(B11="","",ROWS($A$1:A5))</f>
        <v/>
      </c>
      <c r="B11" s="164"/>
      <c r="C11" s="164"/>
      <c r="D11" s="166"/>
      <c r="E11" s="166"/>
      <c r="F11" s="166"/>
      <c r="G11" s="166"/>
    </row>
    <row r="12" spans="1:7" ht="18" customHeight="1">
      <c r="A12" s="168" t="str">
        <f>IF(B12="","",ROWS($A$1:A6))</f>
        <v/>
      </c>
      <c r="B12" s="164"/>
      <c r="C12" s="164"/>
      <c r="D12" s="166"/>
      <c r="E12" s="166"/>
      <c r="F12" s="166"/>
      <c r="G12" s="166"/>
    </row>
    <row r="14" spans="6:7" ht="15">
      <c r="F14" s="130" t="str">
        <f>Master!$B$26</f>
        <v>Principal</v>
      </c>
      <c r="G14" s="130"/>
    </row>
    <row r="15" spans="6:7" ht="15">
      <c r="F15" s="130" t="str">
        <f>Master!$B$27</f>
        <v>Government Senior Secondary School</v>
      </c>
      <c r="G15" s="130"/>
    </row>
    <row r="16" spans="6:7" ht="15">
      <c r="F16" s="130" t="str">
        <f>Master!$B$28</f>
        <v>Rooppura (Kuchaman City)</v>
      </c>
      <c r="G16" s="130"/>
    </row>
    <row r="17" spans="1:6" ht="18.75">
      <c r="A17" s="126" t="s">
        <v>63</v>
      </c>
      <c r="B17" s="126"/>
      <c r="C17" s="89"/>
      <c r="F17" s="57" t="s">
        <v>64</v>
      </c>
    </row>
    <row r="18" ht="18.75">
      <c r="A18" s="69" t="s">
        <v>126</v>
      </c>
    </row>
    <row r="19" ht="18.75">
      <c r="A19" s="69" t="s">
        <v>157</v>
      </c>
    </row>
    <row r="20" ht="18.75">
      <c r="A20" s="70" t="s">
        <v>158</v>
      </c>
    </row>
    <row r="21" ht="18.75">
      <c r="A21" s="69" t="s">
        <v>129</v>
      </c>
    </row>
    <row r="22" ht="18.75">
      <c r="A22" s="69" t="s">
        <v>128</v>
      </c>
    </row>
    <row r="23" ht="18.75">
      <c r="A23" s="69" t="s">
        <v>127</v>
      </c>
    </row>
    <row r="24" spans="1:8" ht="18.75">
      <c r="A24" s="69" t="s">
        <v>130</v>
      </c>
      <c r="H24" s="79"/>
    </row>
    <row r="25" spans="1:8" ht="18.75">
      <c r="A25" s="69"/>
      <c r="G25" s="79"/>
      <c r="H25" s="79"/>
    </row>
    <row r="26" spans="6:8" ht="15">
      <c r="F26" s="130" t="str">
        <f>Master!$B$26</f>
        <v>Principal</v>
      </c>
      <c r="G26" s="130"/>
      <c r="H26" s="79"/>
    </row>
    <row r="27" spans="6:8" ht="15">
      <c r="F27" s="130" t="str">
        <f>Master!$B$27</f>
        <v>Government Senior Secondary School</v>
      </c>
      <c r="G27" s="130"/>
      <c r="H27" s="79"/>
    </row>
    <row r="28" spans="6:7" ht="15">
      <c r="F28" s="130" t="str">
        <f>Master!$B$28</f>
        <v>Rooppura (Kuchaman City)</v>
      </c>
      <c r="G28" s="130"/>
    </row>
  </sheetData>
  <sheetProtection password="DA27" sheet="1" objects="1" scenarios="1" formatCells="0" formatColumns="0" formatRows="0"/>
  <mergeCells count="18">
    <mergeCell ref="I4:J7"/>
    <mergeCell ref="F28:G28"/>
    <mergeCell ref="A5:A6"/>
    <mergeCell ref="B5:B6"/>
    <mergeCell ref="C5:C6"/>
    <mergeCell ref="D5:D6"/>
    <mergeCell ref="E5:E6"/>
    <mergeCell ref="F5:F6"/>
    <mergeCell ref="A17:B17"/>
    <mergeCell ref="F26:G26"/>
    <mergeCell ref="F27:G27"/>
    <mergeCell ref="A1:G1"/>
    <mergeCell ref="A2:G2"/>
    <mergeCell ref="A3:H3"/>
    <mergeCell ref="A4:G4"/>
    <mergeCell ref="F14:G14"/>
    <mergeCell ref="F15:G15"/>
    <mergeCell ref="F16:G16"/>
  </mergeCells>
  <dataValidations count="1">
    <dataValidation type="list" allowBlank="1" showInputMessage="1" showErrorMessage="1" sqref="D7:D12">
      <formula1>levels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workbookViewId="0" topLeftCell="A1"/>
  </sheetViews>
  <sheetFormatPr defaultColWidth="9.140625" defaultRowHeight="15"/>
  <cols>
    <col min="1" max="1" width="12.28125" style="6" bestFit="1" customWidth="1"/>
    <col min="2" max="10" width="6.00390625" style="6" bestFit="1" customWidth="1"/>
    <col min="11" max="25" width="7.00390625" style="6" bestFit="1" customWidth="1"/>
    <col min="26" max="16384" width="9.140625" style="6" customWidth="1"/>
  </cols>
  <sheetData>
    <row r="1" spans="1:25" ht="30" customHeight="1">
      <c r="A1" s="31" t="s">
        <v>71</v>
      </c>
      <c r="B1" s="162" t="s">
        <v>72</v>
      </c>
      <c r="C1" s="162"/>
      <c r="D1" s="162"/>
      <c r="E1" s="162"/>
      <c r="F1" s="162"/>
      <c r="G1" s="162"/>
      <c r="H1" s="162"/>
      <c r="I1" s="162"/>
      <c r="J1" s="162"/>
      <c r="K1" s="162" t="s">
        <v>73</v>
      </c>
      <c r="L1" s="162"/>
      <c r="M1" s="162"/>
      <c r="N1" s="162"/>
      <c r="O1" s="162" t="s">
        <v>74</v>
      </c>
      <c r="P1" s="162"/>
      <c r="Q1" s="162"/>
      <c r="R1" s="162"/>
      <c r="S1" s="162"/>
      <c r="T1" s="162"/>
      <c r="U1" s="162"/>
      <c r="V1" s="162"/>
      <c r="W1" s="162" t="s">
        <v>75</v>
      </c>
      <c r="X1" s="162"/>
      <c r="Y1" s="162"/>
    </row>
    <row r="2" spans="1:25" ht="15">
      <c r="A2" s="32" t="s">
        <v>76</v>
      </c>
      <c r="B2" s="33">
        <v>1700</v>
      </c>
      <c r="C2" s="33">
        <v>1750</v>
      </c>
      <c r="D2" s="33">
        <v>1900</v>
      </c>
      <c r="E2" s="33">
        <v>2000</v>
      </c>
      <c r="F2" s="33">
        <v>2400</v>
      </c>
      <c r="G2" s="33">
        <v>2400</v>
      </c>
      <c r="H2" s="33">
        <v>2400</v>
      </c>
      <c r="I2" s="33">
        <v>2800</v>
      </c>
      <c r="J2" s="33">
        <v>2800</v>
      </c>
      <c r="K2" s="34">
        <v>3600</v>
      </c>
      <c r="L2" s="34">
        <v>4200</v>
      </c>
      <c r="M2" s="33">
        <v>4800</v>
      </c>
      <c r="N2" s="34">
        <v>5400</v>
      </c>
      <c r="O2" s="33">
        <v>5400</v>
      </c>
      <c r="P2" s="34">
        <v>6000</v>
      </c>
      <c r="Q2" s="34">
        <v>6600</v>
      </c>
      <c r="R2" s="33">
        <v>6800</v>
      </c>
      <c r="S2" s="35">
        <v>7200</v>
      </c>
      <c r="T2" s="33">
        <v>7600</v>
      </c>
      <c r="U2" s="36">
        <v>8200</v>
      </c>
      <c r="V2" s="33">
        <v>8700</v>
      </c>
      <c r="W2" s="35">
        <v>8900</v>
      </c>
      <c r="X2" s="33">
        <v>9500</v>
      </c>
      <c r="Y2" s="33">
        <v>10000</v>
      </c>
    </row>
    <row r="3" spans="1:25" ht="15">
      <c r="A3" s="37" t="s">
        <v>77</v>
      </c>
      <c r="B3" s="38">
        <v>2</v>
      </c>
      <c r="C3" s="38">
        <v>3</v>
      </c>
      <c r="D3" s="38">
        <v>4</v>
      </c>
      <c r="E3" s="38">
        <v>5</v>
      </c>
      <c r="F3" s="38">
        <v>9</v>
      </c>
      <c r="G3" s="32" t="s">
        <v>78</v>
      </c>
      <c r="H3" s="32" t="s">
        <v>79</v>
      </c>
      <c r="I3" s="38">
        <v>10</v>
      </c>
      <c r="J3" s="32" t="s">
        <v>80</v>
      </c>
      <c r="K3" s="39">
        <v>11</v>
      </c>
      <c r="L3" s="39">
        <v>12</v>
      </c>
      <c r="M3" s="38">
        <v>14</v>
      </c>
      <c r="N3" s="39">
        <v>15</v>
      </c>
      <c r="O3" s="38">
        <v>15</v>
      </c>
      <c r="P3" s="39">
        <v>16</v>
      </c>
      <c r="Q3" s="39">
        <v>17</v>
      </c>
      <c r="R3" s="38">
        <v>18</v>
      </c>
      <c r="S3" s="39">
        <v>19</v>
      </c>
      <c r="T3" s="38">
        <v>20</v>
      </c>
      <c r="U3" s="39">
        <v>21</v>
      </c>
      <c r="V3" s="38">
        <v>22</v>
      </c>
      <c r="W3" s="39">
        <v>23</v>
      </c>
      <c r="X3" s="32" t="s">
        <v>81</v>
      </c>
      <c r="Y3" s="38">
        <v>24</v>
      </c>
    </row>
    <row r="4" spans="1:25" ht="15">
      <c r="A4" s="40" t="s">
        <v>82</v>
      </c>
      <c r="B4" s="41" t="s">
        <v>83</v>
      </c>
      <c r="C4" s="41" t="s">
        <v>84</v>
      </c>
      <c r="D4" s="41" t="s">
        <v>85</v>
      </c>
      <c r="E4" s="41" t="s">
        <v>86</v>
      </c>
      <c r="F4" s="41" t="s">
        <v>87</v>
      </c>
      <c r="G4" s="41" t="s">
        <v>88</v>
      </c>
      <c r="H4" s="41" t="s">
        <v>89</v>
      </c>
      <c r="I4" s="41" t="s">
        <v>90</v>
      </c>
      <c r="J4" s="41" t="s">
        <v>91</v>
      </c>
      <c r="K4" s="42" t="s">
        <v>92</v>
      </c>
      <c r="L4" s="42" t="s">
        <v>93</v>
      </c>
      <c r="M4" s="41" t="s">
        <v>94</v>
      </c>
      <c r="N4" s="42" t="s">
        <v>95</v>
      </c>
      <c r="O4" s="41" t="s">
        <v>96</v>
      </c>
      <c r="P4" s="42" t="s">
        <v>97</v>
      </c>
      <c r="Q4" s="42" t="s">
        <v>98</v>
      </c>
      <c r="R4" s="41" t="s">
        <v>99</v>
      </c>
      <c r="S4" s="42" t="s">
        <v>100</v>
      </c>
      <c r="T4" s="41" t="s">
        <v>101</v>
      </c>
      <c r="U4" s="42" t="s">
        <v>102</v>
      </c>
      <c r="V4" s="41" t="s">
        <v>103</v>
      </c>
      <c r="W4" s="42" t="s">
        <v>104</v>
      </c>
      <c r="X4" s="41" t="s">
        <v>105</v>
      </c>
      <c r="Y4" s="41" t="s">
        <v>106</v>
      </c>
    </row>
    <row r="5" spans="1:25" ht="15">
      <c r="A5" s="37" t="s">
        <v>107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  <c r="K5" s="43">
        <v>10</v>
      </c>
      <c r="L5" s="43">
        <v>11</v>
      </c>
      <c r="M5" s="43">
        <v>12</v>
      </c>
      <c r="N5" s="43">
        <v>13</v>
      </c>
      <c r="O5" s="43">
        <v>14</v>
      </c>
      <c r="P5" s="43">
        <v>15</v>
      </c>
      <c r="Q5" s="43">
        <v>16</v>
      </c>
      <c r="R5" s="43">
        <v>17</v>
      </c>
      <c r="S5" s="43">
        <v>18</v>
      </c>
      <c r="T5" s="43">
        <v>19</v>
      </c>
      <c r="U5" s="43">
        <v>20</v>
      </c>
      <c r="V5" s="43">
        <v>21</v>
      </c>
      <c r="W5" s="43">
        <v>22</v>
      </c>
      <c r="X5" s="43">
        <v>23</v>
      </c>
      <c r="Y5" s="43">
        <v>24</v>
      </c>
    </row>
    <row r="6" spans="1:25" ht="16.5">
      <c r="A6" s="44">
        <v>1</v>
      </c>
      <c r="B6" s="45">
        <v>17700</v>
      </c>
      <c r="C6" s="45">
        <v>17900</v>
      </c>
      <c r="D6" s="45">
        <v>18200</v>
      </c>
      <c r="E6" s="45">
        <v>19200</v>
      </c>
      <c r="F6" s="45">
        <v>20800</v>
      </c>
      <c r="G6" s="45">
        <v>21500</v>
      </c>
      <c r="H6" s="45">
        <v>22400</v>
      </c>
      <c r="I6" s="45">
        <v>26300</v>
      </c>
      <c r="J6" s="45">
        <v>28700</v>
      </c>
      <c r="K6" s="45">
        <v>33800</v>
      </c>
      <c r="L6" s="45">
        <v>37800</v>
      </c>
      <c r="M6" s="45">
        <v>44300</v>
      </c>
      <c r="N6" s="45">
        <v>53100</v>
      </c>
      <c r="O6" s="45">
        <v>56100</v>
      </c>
      <c r="P6" s="45">
        <v>60700</v>
      </c>
      <c r="Q6" s="45">
        <v>67300</v>
      </c>
      <c r="R6" s="45">
        <v>71000</v>
      </c>
      <c r="S6" s="45">
        <v>75300</v>
      </c>
      <c r="T6" s="45">
        <v>79900</v>
      </c>
      <c r="U6" s="45">
        <v>88900</v>
      </c>
      <c r="V6" s="45">
        <v>123100</v>
      </c>
      <c r="W6" s="45">
        <v>129700</v>
      </c>
      <c r="X6" s="45">
        <v>145800</v>
      </c>
      <c r="Y6" s="45">
        <v>148800</v>
      </c>
    </row>
    <row r="7" spans="1:25" ht="16.5">
      <c r="A7" s="44">
        <v>2</v>
      </c>
      <c r="B7" s="45">
        <v>18200</v>
      </c>
      <c r="C7" s="45">
        <v>18400</v>
      </c>
      <c r="D7" s="45">
        <v>18700</v>
      </c>
      <c r="E7" s="45">
        <v>19800</v>
      </c>
      <c r="F7" s="45">
        <v>21400</v>
      </c>
      <c r="G7" s="45">
        <v>22100</v>
      </c>
      <c r="H7" s="45">
        <v>23100</v>
      </c>
      <c r="I7" s="45">
        <v>27100</v>
      </c>
      <c r="J7" s="45">
        <v>29600</v>
      </c>
      <c r="K7" s="45">
        <v>34800</v>
      </c>
      <c r="L7" s="45">
        <v>38900</v>
      </c>
      <c r="M7" s="45">
        <v>45600</v>
      </c>
      <c r="N7" s="45">
        <v>54700</v>
      </c>
      <c r="O7" s="45">
        <v>57800</v>
      </c>
      <c r="P7" s="45">
        <v>62500</v>
      </c>
      <c r="Q7" s="45">
        <v>69300</v>
      </c>
      <c r="R7" s="45">
        <v>73100</v>
      </c>
      <c r="S7" s="45">
        <v>77600</v>
      </c>
      <c r="T7" s="45">
        <v>82300</v>
      </c>
      <c r="U7" s="45">
        <v>91600</v>
      </c>
      <c r="V7" s="45">
        <v>126800</v>
      </c>
      <c r="W7" s="45">
        <v>133600</v>
      </c>
      <c r="X7" s="45">
        <v>150200</v>
      </c>
      <c r="Y7" s="45">
        <v>153300</v>
      </c>
    </row>
    <row r="8" spans="1:25" ht="16.5">
      <c r="A8" s="44">
        <v>3</v>
      </c>
      <c r="B8" s="45">
        <v>18700</v>
      </c>
      <c r="C8" s="45">
        <v>19000</v>
      </c>
      <c r="D8" s="45">
        <v>19300</v>
      </c>
      <c r="E8" s="45">
        <v>20400</v>
      </c>
      <c r="F8" s="45">
        <v>22000</v>
      </c>
      <c r="G8" s="45">
        <v>22800</v>
      </c>
      <c r="H8" s="45">
        <v>23800</v>
      </c>
      <c r="I8" s="45">
        <v>27900</v>
      </c>
      <c r="J8" s="45">
        <v>30500</v>
      </c>
      <c r="K8" s="45">
        <v>35800</v>
      </c>
      <c r="L8" s="45">
        <v>40100</v>
      </c>
      <c r="M8" s="45">
        <v>47000</v>
      </c>
      <c r="N8" s="45">
        <v>56300</v>
      </c>
      <c r="O8" s="45">
        <v>59500</v>
      </c>
      <c r="P8" s="45">
        <v>64400</v>
      </c>
      <c r="Q8" s="45">
        <v>71400</v>
      </c>
      <c r="R8" s="45">
        <v>75300</v>
      </c>
      <c r="S8" s="45">
        <v>79900</v>
      </c>
      <c r="T8" s="45">
        <v>84800</v>
      </c>
      <c r="U8" s="45">
        <v>94300</v>
      </c>
      <c r="V8" s="45">
        <v>130600</v>
      </c>
      <c r="W8" s="45">
        <v>137600</v>
      </c>
      <c r="X8" s="45">
        <v>154700</v>
      </c>
      <c r="Y8" s="45">
        <v>157900</v>
      </c>
    </row>
    <row r="9" spans="1:25" ht="16.5">
      <c r="A9" s="44">
        <v>4</v>
      </c>
      <c r="B9" s="45">
        <v>19300</v>
      </c>
      <c r="C9" s="45">
        <v>19600</v>
      </c>
      <c r="D9" s="45">
        <v>19900</v>
      </c>
      <c r="E9" s="45">
        <v>21000</v>
      </c>
      <c r="F9" s="45">
        <v>22700</v>
      </c>
      <c r="G9" s="45">
        <v>23500</v>
      </c>
      <c r="H9" s="45">
        <v>24500</v>
      </c>
      <c r="I9" s="45">
        <v>28700</v>
      </c>
      <c r="J9" s="45">
        <v>31400</v>
      </c>
      <c r="K9" s="45">
        <v>36900</v>
      </c>
      <c r="L9" s="45">
        <v>41300</v>
      </c>
      <c r="M9" s="45">
        <v>48400</v>
      </c>
      <c r="N9" s="45">
        <v>58000</v>
      </c>
      <c r="O9" s="45">
        <v>61300</v>
      </c>
      <c r="P9" s="45">
        <v>66300</v>
      </c>
      <c r="Q9" s="45">
        <v>73500</v>
      </c>
      <c r="R9" s="45">
        <v>77600</v>
      </c>
      <c r="S9" s="45">
        <v>82300</v>
      </c>
      <c r="T9" s="45">
        <v>87300</v>
      </c>
      <c r="U9" s="45">
        <v>97100</v>
      </c>
      <c r="V9" s="45">
        <v>134500</v>
      </c>
      <c r="W9" s="45">
        <v>141700</v>
      </c>
      <c r="X9" s="45">
        <v>159300</v>
      </c>
      <c r="Y9" s="45">
        <v>162600</v>
      </c>
    </row>
    <row r="10" spans="1:25" ht="16.5">
      <c r="A10" s="44">
        <v>5</v>
      </c>
      <c r="B10" s="45">
        <v>19900</v>
      </c>
      <c r="C10" s="45">
        <v>20200</v>
      </c>
      <c r="D10" s="45">
        <v>20500</v>
      </c>
      <c r="E10" s="45">
        <v>21600</v>
      </c>
      <c r="F10" s="45">
        <v>23400</v>
      </c>
      <c r="G10" s="45">
        <v>24200</v>
      </c>
      <c r="H10" s="45">
        <v>25200</v>
      </c>
      <c r="I10" s="45">
        <v>29600</v>
      </c>
      <c r="J10" s="45">
        <v>32300</v>
      </c>
      <c r="K10" s="45">
        <v>38000</v>
      </c>
      <c r="L10" s="45">
        <v>42500</v>
      </c>
      <c r="M10" s="45">
        <v>49900</v>
      </c>
      <c r="N10" s="45">
        <v>59700</v>
      </c>
      <c r="O10" s="45">
        <v>63100</v>
      </c>
      <c r="P10" s="45">
        <v>68300</v>
      </c>
      <c r="Q10" s="45">
        <v>75700</v>
      </c>
      <c r="R10" s="45">
        <v>79900</v>
      </c>
      <c r="S10" s="45">
        <v>84800</v>
      </c>
      <c r="T10" s="45">
        <v>89900</v>
      </c>
      <c r="U10" s="45">
        <v>100000</v>
      </c>
      <c r="V10" s="45">
        <v>138500</v>
      </c>
      <c r="W10" s="45">
        <v>146000</v>
      </c>
      <c r="X10" s="45">
        <v>164100</v>
      </c>
      <c r="Y10" s="45">
        <v>167500</v>
      </c>
    </row>
    <row r="11" spans="1:25" ht="16.5">
      <c r="A11" s="44">
        <v>6</v>
      </c>
      <c r="B11" s="45">
        <v>20500</v>
      </c>
      <c r="C11" s="45">
        <v>20800</v>
      </c>
      <c r="D11" s="45">
        <v>21100</v>
      </c>
      <c r="E11" s="45">
        <v>22200</v>
      </c>
      <c r="F11" s="45">
        <v>24100</v>
      </c>
      <c r="G11" s="45">
        <v>24900</v>
      </c>
      <c r="H11" s="45">
        <v>26000</v>
      </c>
      <c r="I11" s="45">
        <v>30500</v>
      </c>
      <c r="J11" s="45">
        <v>33300</v>
      </c>
      <c r="K11" s="45">
        <v>39100</v>
      </c>
      <c r="L11" s="45">
        <v>43800</v>
      </c>
      <c r="M11" s="45">
        <v>51400</v>
      </c>
      <c r="N11" s="45">
        <v>61500</v>
      </c>
      <c r="O11" s="45">
        <v>65000</v>
      </c>
      <c r="P11" s="45">
        <v>70300</v>
      </c>
      <c r="Q11" s="45">
        <v>78000</v>
      </c>
      <c r="R11" s="45">
        <v>82300</v>
      </c>
      <c r="S11" s="45">
        <v>87300</v>
      </c>
      <c r="T11" s="45">
        <v>92600</v>
      </c>
      <c r="U11" s="45">
        <v>103000</v>
      </c>
      <c r="V11" s="45">
        <v>142700</v>
      </c>
      <c r="W11" s="45">
        <v>150400</v>
      </c>
      <c r="X11" s="45">
        <v>169000</v>
      </c>
      <c r="Y11" s="45">
        <v>172500</v>
      </c>
    </row>
    <row r="12" spans="1:25" ht="16.5">
      <c r="A12" s="44">
        <v>7</v>
      </c>
      <c r="B12" s="45">
        <v>21100</v>
      </c>
      <c r="C12" s="45">
        <v>21400</v>
      </c>
      <c r="D12" s="45">
        <v>21700</v>
      </c>
      <c r="E12" s="45">
        <v>22900</v>
      </c>
      <c r="F12" s="45">
        <v>24800</v>
      </c>
      <c r="G12" s="45">
        <v>25600</v>
      </c>
      <c r="H12" s="45">
        <v>26800</v>
      </c>
      <c r="I12" s="45">
        <v>31400</v>
      </c>
      <c r="J12" s="45">
        <v>34300</v>
      </c>
      <c r="K12" s="45">
        <v>40300</v>
      </c>
      <c r="L12" s="45">
        <v>45100</v>
      </c>
      <c r="M12" s="45">
        <v>52900</v>
      </c>
      <c r="N12" s="45">
        <v>63300</v>
      </c>
      <c r="O12" s="45">
        <v>67000</v>
      </c>
      <c r="P12" s="45">
        <v>72400</v>
      </c>
      <c r="Q12" s="45">
        <v>80300</v>
      </c>
      <c r="R12" s="45">
        <v>84800</v>
      </c>
      <c r="S12" s="45">
        <v>89900</v>
      </c>
      <c r="T12" s="45">
        <v>95400</v>
      </c>
      <c r="U12" s="45">
        <v>106100</v>
      </c>
      <c r="V12" s="45">
        <v>147000</v>
      </c>
      <c r="W12" s="45">
        <v>154900</v>
      </c>
      <c r="X12" s="45">
        <v>174100</v>
      </c>
      <c r="Y12" s="45">
        <v>177700</v>
      </c>
    </row>
    <row r="13" spans="1:25" ht="16.5">
      <c r="A13" s="44">
        <v>8</v>
      </c>
      <c r="B13" s="45">
        <v>21700</v>
      </c>
      <c r="C13" s="45">
        <v>22000</v>
      </c>
      <c r="D13" s="45">
        <v>22400</v>
      </c>
      <c r="E13" s="45">
        <v>23600</v>
      </c>
      <c r="F13" s="45">
        <v>25500</v>
      </c>
      <c r="G13" s="45">
        <v>26400</v>
      </c>
      <c r="H13" s="45">
        <v>27600</v>
      </c>
      <c r="I13" s="45">
        <v>32300</v>
      </c>
      <c r="J13" s="45">
        <v>35300</v>
      </c>
      <c r="K13" s="45">
        <v>41500</v>
      </c>
      <c r="L13" s="45">
        <v>46500</v>
      </c>
      <c r="M13" s="45">
        <v>54500</v>
      </c>
      <c r="N13" s="45">
        <v>65200</v>
      </c>
      <c r="O13" s="45">
        <v>69000</v>
      </c>
      <c r="P13" s="45">
        <v>74600</v>
      </c>
      <c r="Q13" s="45">
        <v>82700</v>
      </c>
      <c r="R13" s="45">
        <v>87300</v>
      </c>
      <c r="S13" s="45">
        <v>92600</v>
      </c>
      <c r="T13" s="45">
        <v>98300</v>
      </c>
      <c r="U13" s="45">
        <v>109300</v>
      </c>
      <c r="V13" s="45">
        <v>151400</v>
      </c>
      <c r="W13" s="45">
        <v>159500</v>
      </c>
      <c r="X13" s="45">
        <v>179300</v>
      </c>
      <c r="Y13" s="45">
        <v>183000</v>
      </c>
    </row>
    <row r="14" spans="1:25" ht="16.5">
      <c r="A14" s="44">
        <v>9</v>
      </c>
      <c r="B14" s="45">
        <v>22400</v>
      </c>
      <c r="C14" s="45">
        <v>22700</v>
      </c>
      <c r="D14" s="45">
        <v>23100</v>
      </c>
      <c r="E14" s="45">
        <v>24300</v>
      </c>
      <c r="F14" s="45">
        <v>26300</v>
      </c>
      <c r="G14" s="45">
        <v>27200</v>
      </c>
      <c r="H14" s="45">
        <v>28400</v>
      </c>
      <c r="I14" s="45">
        <v>33300</v>
      </c>
      <c r="J14" s="45">
        <v>36400</v>
      </c>
      <c r="K14" s="45">
        <v>42700</v>
      </c>
      <c r="L14" s="45">
        <v>47900</v>
      </c>
      <c r="M14" s="45">
        <v>56100</v>
      </c>
      <c r="N14" s="45">
        <v>67200</v>
      </c>
      <c r="O14" s="45">
        <v>71100</v>
      </c>
      <c r="P14" s="45">
        <v>76800</v>
      </c>
      <c r="Q14" s="45">
        <v>85200</v>
      </c>
      <c r="R14" s="45">
        <v>89900</v>
      </c>
      <c r="S14" s="45">
        <v>95400</v>
      </c>
      <c r="T14" s="45">
        <v>101200</v>
      </c>
      <c r="U14" s="45">
        <v>112600</v>
      </c>
      <c r="V14" s="45">
        <v>155900</v>
      </c>
      <c r="W14" s="45">
        <v>164300</v>
      </c>
      <c r="X14" s="45">
        <v>184700</v>
      </c>
      <c r="Y14" s="45">
        <v>188500</v>
      </c>
    </row>
    <row r="15" spans="1:25" ht="16.5">
      <c r="A15" s="44">
        <v>10</v>
      </c>
      <c r="B15" s="45">
        <v>23100</v>
      </c>
      <c r="C15" s="45">
        <v>23400</v>
      </c>
      <c r="D15" s="45">
        <v>23800</v>
      </c>
      <c r="E15" s="45">
        <v>25000</v>
      </c>
      <c r="F15" s="45">
        <v>27100</v>
      </c>
      <c r="G15" s="45">
        <v>28000</v>
      </c>
      <c r="H15" s="45">
        <v>29300</v>
      </c>
      <c r="I15" s="45">
        <v>34300</v>
      </c>
      <c r="J15" s="45">
        <v>37500</v>
      </c>
      <c r="K15" s="45">
        <v>44000</v>
      </c>
      <c r="L15" s="45">
        <v>49300</v>
      </c>
      <c r="M15" s="45">
        <v>57800</v>
      </c>
      <c r="N15" s="45">
        <v>69200</v>
      </c>
      <c r="O15" s="45">
        <v>73200</v>
      </c>
      <c r="P15" s="45">
        <v>79100</v>
      </c>
      <c r="Q15" s="45">
        <v>87800</v>
      </c>
      <c r="R15" s="45">
        <v>92600</v>
      </c>
      <c r="S15" s="45">
        <v>98300</v>
      </c>
      <c r="T15" s="45">
        <v>104200</v>
      </c>
      <c r="U15" s="45">
        <v>116000</v>
      </c>
      <c r="V15" s="45">
        <v>160600</v>
      </c>
      <c r="W15" s="45">
        <v>169200</v>
      </c>
      <c r="X15" s="45">
        <v>190200</v>
      </c>
      <c r="Y15" s="45">
        <v>194200</v>
      </c>
    </row>
    <row r="16" spans="1:25" ht="16.5">
      <c r="A16" s="44">
        <v>11</v>
      </c>
      <c r="B16" s="45">
        <v>23800</v>
      </c>
      <c r="C16" s="45">
        <v>24100</v>
      </c>
      <c r="D16" s="45">
        <v>24500</v>
      </c>
      <c r="E16" s="45">
        <v>25800</v>
      </c>
      <c r="F16" s="45">
        <v>27900</v>
      </c>
      <c r="G16" s="45">
        <v>28800</v>
      </c>
      <c r="H16" s="45">
        <v>30200</v>
      </c>
      <c r="I16" s="45">
        <v>35300</v>
      </c>
      <c r="J16" s="45">
        <v>38600</v>
      </c>
      <c r="K16" s="45">
        <v>45300</v>
      </c>
      <c r="L16" s="45">
        <v>50800</v>
      </c>
      <c r="M16" s="45">
        <v>59500</v>
      </c>
      <c r="N16" s="45">
        <v>71300</v>
      </c>
      <c r="O16" s="45">
        <v>75400</v>
      </c>
      <c r="P16" s="45">
        <v>81500</v>
      </c>
      <c r="Q16" s="45">
        <v>90400</v>
      </c>
      <c r="R16" s="45">
        <v>95400</v>
      </c>
      <c r="S16" s="45">
        <v>101200</v>
      </c>
      <c r="T16" s="45">
        <v>107300</v>
      </c>
      <c r="U16" s="45">
        <v>119500</v>
      </c>
      <c r="V16" s="45">
        <v>165400</v>
      </c>
      <c r="W16" s="45">
        <v>174300</v>
      </c>
      <c r="X16" s="45">
        <v>195900</v>
      </c>
      <c r="Y16" s="45">
        <v>200000</v>
      </c>
    </row>
    <row r="17" spans="1:25" ht="16.5">
      <c r="A17" s="44">
        <v>12</v>
      </c>
      <c r="B17" s="45">
        <v>24500</v>
      </c>
      <c r="C17" s="45">
        <v>24800</v>
      </c>
      <c r="D17" s="45">
        <v>25200</v>
      </c>
      <c r="E17" s="45">
        <v>26600</v>
      </c>
      <c r="F17" s="45">
        <v>28700</v>
      </c>
      <c r="G17" s="45">
        <v>29700</v>
      </c>
      <c r="H17" s="45">
        <v>31100</v>
      </c>
      <c r="I17" s="45">
        <v>36400</v>
      </c>
      <c r="J17" s="45">
        <v>39800</v>
      </c>
      <c r="K17" s="45">
        <v>46700</v>
      </c>
      <c r="L17" s="45">
        <v>52300</v>
      </c>
      <c r="M17" s="45">
        <v>61300</v>
      </c>
      <c r="N17" s="45">
        <v>73400</v>
      </c>
      <c r="O17" s="45">
        <v>77700</v>
      </c>
      <c r="P17" s="45">
        <v>83900</v>
      </c>
      <c r="Q17" s="45">
        <v>93100</v>
      </c>
      <c r="R17" s="45">
        <v>98300</v>
      </c>
      <c r="S17" s="45">
        <v>104200</v>
      </c>
      <c r="T17" s="45">
        <v>110500</v>
      </c>
      <c r="U17" s="45">
        <v>123100</v>
      </c>
      <c r="V17" s="45">
        <v>170400</v>
      </c>
      <c r="W17" s="45">
        <v>179500</v>
      </c>
      <c r="X17" s="45">
        <v>201800</v>
      </c>
      <c r="Y17" s="45">
        <v>206000</v>
      </c>
    </row>
    <row r="18" spans="1:25" ht="16.5">
      <c r="A18" s="44">
        <v>13</v>
      </c>
      <c r="B18" s="45">
        <v>25200</v>
      </c>
      <c r="C18" s="45">
        <v>25500</v>
      </c>
      <c r="D18" s="45">
        <v>26000</v>
      </c>
      <c r="E18" s="45">
        <v>27400</v>
      </c>
      <c r="F18" s="45">
        <v>29600</v>
      </c>
      <c r="G18" s="45">
        <v>30600</v>
      </c>
      <c r="H18" s="45">
        <v>32000</v>
      </c>
      <c r="I18" s="45">
        <v>37500</v>
      </c>
      <c r="J18" s="45">
        <v>41000</v>
      </c>
      <c r="K18" s="45">
        <v>48100</v>
      </c>
      <c r="L18" s="45">
        <v>53900</v>
      </c>
      <c r="M18" s="45">
        <v>63100</v>
      </c>
      <c r="N18" s="45">
        <v>75600</v>
      </c>
      <c r="O18" s="45">
        <v>80000</v>
      </c>
      <c r="P18" s="45">
        <v>86400</v>
      </c>
      <c r="Q18" s="45">
        <v>95900</v>
      </c>
      <c r="R18" s="45">
        <v>101200</v>
      </c>
      <c r="S18" s="45">
        <v>107300</v>
      </c>
      <c r="T18" s="45">
        <v>113800</v>
      </c>
      <c r="U18" s="45">
        <v>126800</v>
      </c>
      <c r="V18" s="45">
        <v>175500</v>
      </c>
      <c r="W18" s="45">
        <v>184900</v>
      </c>
      <c r="X18" s="45">
        <v>207900</v>
      </c>
      <c r="Y18" s="45">
        <v>212200</v>
      </c>
    </row>
    <row r="19" spans="1:25" ht="16.5">
      <c r="A19" s="44">
        <v>14</v>
      </c>
      <c r="B19" s="45">
        <v>26000</v>
      </c>
      <c r="C19" s="45">
        <v>26300</v>
      </c>
      <c r="D19" s="45">
        <v>26800</v>
      </c>
      <c r="E19" s="45">
        <v>28200</v>
      </c>
      <c r="F19" s="45">
        <v>30500</v>
      </c>
      <c r="G19" s="45">
        <v>31500</v>
      </c>
      <c r="H19" s="45">
        <v>33000</v>
      </c>
      <c r="I19" s="45">
        <v>38600</v>
      </c>
      <c r="J19" s="45">
        <v>42200</v>
      </c>
      <c r="K19" s="45">
        <v>49500</v>
      </c>
      <c r="L19" s="45">
        <v>55500</v>
      </c>
      <c r="M19" s="45">
        <v>65000</v>
      </c>
      <c r="N19" s="45">
        <v>77900</v>
      </c>
      <c r="O19" s="45">
        <v>82400</v>
      </c>
      <c r="P19" s="45">
        <v>89000</v>
      </c>
      <c r="Q19" s="45">
        <v>98800</v>
      </c>
      <c r="R19" s="45">
        <v>104200</v>
      </c>
      <c r="S19" s="45">
        <v>110500</v>
      </c>
      <c r="T19" s="45">
        <v>117200</v>
      </c>
      <c r="U19" s="45">
        <v>130600</v>
      </c>
      <c r="V19" s="45">
        <v>180800</v>
      </c>
      <c r="W19" s="45">
        <v>190400</v>
      </c>
      <c r="X19" s="45">
        <v>214100</v>
      </c>
      <c r="Y19" s="45">
        <v>218600</v>
      </c>
    </row>
    <row r="20" spans="1:25" ht="16.5">
      <c r="A20" s="44">
        <v>15</v>
      </c>
      <c r="B20" s="45">
        <v>26800</v>
      </c>
      <c r="C20" s="45">
        <v>27100</v>
      </c>
      <c r="D20" s="45">
        <v>27600</v>
      </c>
      <c r="E20" s="45">
        <v>29000</v>
      </c>
      <c r="F20" s="45">
        <v>31400</v>
      </c>
      <c r="G20" s="45">
        <v>32400</v>
      </c>
      <c r="H20" s="45">
        <v>34000</v>
      </c>
      <c r="I20" s="45">
        <v>39800</v>
      </c>
      <c r="J20" s="45">
        <v>43500</v>
      </c>
      <c r="K20" s="45">
        <v>51000</v>
      </c>
      <c r="L20" s="45">
        <v>57200</v>
      </c>
      <c r="M20" s="45">
        <v>67000</v>
      </c>
      <c r="N20" s="45">
        <v>80200</v>
      </c>
      <c r="O20" s="45">
        <v>84900</v>
      </c>
      <c r="P20" s="45">
        <v>91700</v>
      </c>
      <c r="Q20" s="45">
        <v>101800</v>
      </c>
      <c r="R20" s="45">
        <v>107300</v>
      </c>
      <c r="S20" s="45">
        <v>113800</v>
      </c>
      <c r="T20" s="45">
        <v>120700</v>
      </c>
      <c r="U20" s="45">
        <v>134500</v>
      </c>
      <c r="V20" s="45">
        <v>186200</v>
      </c>
      <c r="W20" s="45">
        <v>196100</v>
      </c>
      <c r="X20" s="46"/>
      <c r="Y20" s="46"/>
    </row>
    <row r="21" spans="1:25" ht="16.5">
      <c r="A21" s="44">
        <v>16</v>
      </c>
      <c r="B21" s="45">
        <v>27600</v>
      </c>
      <c r="C21" s="45">
        <v>27900</v>
      </c>
      <c r="D21" s="45">
        <v>28400</v>
      </c>
      <c r="E21" s="45">
        <v>29900</v>
      </c>
      <c r="F21" s="45">
        <v>32300</v>
      </c>
      <c r="G21" s="45">
        <v>33400</v>
      </c>
      <c r="H21" s="45">
        <v>35000</v>
      </c>
      <c r="I21" s="45">
        <v>41000</v>
      </c>
      <c r="J21" s="45">
        <v>44800</v>
      </c>
      <c r="K21" s="45">
        <v>52500</v>
      </c>
      <c r="L21" s="45">
        <v>58900</v>
      </c>
      <c r="M21" s="45">
        <v>69000</v>
      </c>
      <c r="N21" s="45">
        <v>82600</v>
      </c>
      <c r="O21" s="45">
        <v>87400</v>
      </c>
      <c r="P21" s="45">
        <v>94500</v>
      </c>
      <c r="Q21" s="45">
        <v>104900</v>
      </c>
      <c r="R21" s="45">
        <v>110500</v>
      </c>
      <c r="S21" s="45">
        <v>117200</v>
      </c>
      <c r="T21" s="45">
        <v>124300</v>
      </c>
      <c r="U21" s="45">
        <v>138500</v>
      </c>
      <c r="V21" s="45">
        <v>191800</v>
      </c>
      <c r="W21" s="45">
        <v>202000</v>
      </c>
      <c r="X21" s="46"/>
      <c r="Y21" s="46"/>
    </row>
    <row r="22" spans="1:25" ht="16.5">
      <c r="A22" s="44">
        <v>17</v>
      </c>
      <c r="B22" s="45">
        <v>28400</v>
      </c>
      <c r="C22" s="45">
        <v>28700</v>
      </c>
      <c r="D22" s="45">
        <v>29300</v>
      </c>
      <c r="E22" s="45">
        <v>30800</v>
      </c>
      <c r="F22" s="45">
        <v>33300</v>
      </c>
      <c r="G22" s="45">
        <v>34400</v>
      </c>
      <c r="H22" s="45">
        <v>36100</v>
      </c>
      <c r="I22" s="45">
        <v>42200</v>
      </c>
      <c r="J22" s="45">
        <v>46100</v>
      </c>
      <c r="K22" s="45">
        <v>54100</v>
      </c>
      <c r="L22" s="45">
        <v>60700</v>
      </c>
      <c r="M22" s="45">
        <v>71100</v>
      </c>
      <c r="N22" s="45">
        <v>85100</v>
      </c>
      <c r="O22" s="45">
        <v>90000</v>
      </c>
      <c r="P22" s="45">
        <v>97300</v>
      </c>
      <c r="Q22" s="45">
        <v>108000</v>
      </c>
      <c r="R22" s="45">
        <v>113800</v>
      </c>
      <c r="S22" s="45">
        <v>120700</v>
      </c>
      <c r="T22" s="45">
        <v>128000</v>
      </c>
      <c r="U22" s="45">
        <v>142700</v>
      </c>
      <c r="V22" s="45">
        <v>197600</v>
      </c>
      <c r="W22" s="45">
        <v>208100</v>
      </c>
      <c r="X22" s="46"/>
      <c r="Y22" s="46"/>
    </row>
    <row r="23" spans="1:25" ht="16.5">
      <c r="A23" s="44">
        <v>18</v>
      </c>
      <c r="B23" s="45">
        <v>29300</v>
      </c>
      <c r="C23" s="45">
        <v>29600</v>
      </c>
      <c r="D23" s="45">
        <v>30200</v>
      </c>
      <c r="E23" s="45">
        <v>31700</v>
      </c>
      <c r="F23" s="45">
        <v>34300</v>
      </c>
      <c r="G23" s="45">
        <v>35400</v>
      </c>
      <c r="H23" s="45">
        <v>37200</v>
      </c>
      <c r="I23" s="45">
        <v>43500</v>
      </c>
      <c r="J23" s="45">
        <v>47500</v>
      </c>
      <c r="K23" s="45">
        <v>55700</v>
      </c>
      <c r="L23" s="45">
        <v>62500</v>
      </c>
      <c r="M23" s="45">
        <v>73200</v>
      </c>
      <c r="N23" s="45">
        <v>87700</v>
      </c>
      <c r="O23" s="45">
        <v>92700</v>
      </c>
      <c r="P23" s="45">
        <v>100200</v>
      </c>
      <c r="Q23" s="45">
        <v>111200</v>
      </c>
      <c r="R23" s="45">
        <v>117200</v>
      </c>
      <c r="S23" s="45">
        <v>124300</v>
      </c>
      <c r="T23" s="45">
        <v>131800</v>
      </c>
      <c r="U23" s="45">
        <v>147000</v>
      </c>
      <c r="V23" s="45">
        <v>203500</v>
      </c>
      <c r="W23" s="46"/>
      <c r="X23" s="46"/>
      <c r="Y23" s="46"/>
    </row>
    <row r="24" spans="1:25" ht="16.5">
      <c r="A24" s="44">
        <v>19</v>
      </c>
      <c r="B24" s="45">
        <v>30200</v>
      </c>
      <c r="C24" s="45">
        <v>30500</v>
      </c>
      <c r="D24" s="45">
        <v>31100</v>
      </c>
      <c r="E24" s="45">
        <v>32700</v>
      </c>
      <c r="F24" s="45">
        <v>35300</v>
      </c>
      <c r="G24" s="45">
        <v>36500</v>
      </c>
      <c r="H24" s="45">
        <v>38300</v>
      </c>
      <c r="I24" s="45">
        <v>44800</v>
      </c>
      <c r="J24" s="45">
        <v>48900</v>
      </c>
      <c r="K24" s="45">
        <v>57400</v>
      </c>
      <c r="L24" s="45">
        <v>64400</v>
      </c>
      <c r="M24" s="45">
        <v>75400</v>
      </c>
      <c r="N24" s="45">
        <v>90300</v>
      </c>
      <c r="O24" s="45">
        <v>95500</v>
      </c>
      <c r="P24" s="45">
        <v>103200</v>
      </c>
      <c r="Q24" s="45">
        <v>114500</v>
      </c>
      <c r="R24" s="45">
        <v>120700</v>
      </c>
      <c r="S24" s="45">
        <v>128000</v>
      </c>
      <c r="T24" s="45">
        <v>135800</v>
      </c>
      <c r="U24" s="45">
        <v>151400</v>
      </c>
      <c r="V24" s="46"/>
      <c r="W24" s="46"/>
      <c r="X24" s="46"/>
      <c r="Y24" s="46"/>
    </row>
    <row r="25" spans="1:25" ht="16.5">
      <c r="A25" s="44">
        <v>20</v>
      </c>
      <c r="B25" s="45">
        <v>31100</v>
      </c>
      <c r="C25" s="45">
        <v>31400</v>
      </c>
      <c r="D25" s="45">
        <v>32000</v>
      </c>
      <c r="E25" s="45">
        <v>33700</v>
      </c>
      <c r="F25" s="45">
        <v>36400</v>
      </c>
      <c r="G25" s="45">
        <v>37600</v>
      </c>
      <c r="H25" s="45">
        <v>39400</v>
      </c>
      <c r="I25" s="45">
        <v>46100</v>
      </c>
      <c r="J25" s="45">
        <v>50400</v>
      </c>
      <c r="K25" s="45">
        <v>59100</v>
      </c>
      <c r="L25" s="45">
        <v>66300</v>
      </c>
      <c r="M25" s="45">
        <v>77700</v>
      </c>
      <c r="N25" s="45">
        <v>93000</v>
      </c>
      <c r="O25" s="45">
        <v>98400</v>
      </c>
      <c r="P25" s="45">
        <v>106300</v>
      </c>
      <c r="Q25" s="45">
        <v>117900</v>
      </c>
      <c r="R25" s="45">
        <v>124300</v>
      </c>
      <c r="S25" s="45">
        <v>131800</v>
      </c>
      <c r="T25" s="45">
        <v>139900</v>
      </c>
      <c r="U25" s="45">
        <v>155900</v>
      </c>
      <c r="V25" s="46"/>
      <c r="W25" s="46"/>
      <c r="X25" s="46"/>
      <c r="Y25" s="46"/>
    </row>
    <row r="26" spans="1:25" ht="16.5">
      <c r="A26" s="44">
        <v>21</v>
      </c>
      <c r="B26" s="45">
        <v>32000</v>
      </c>
      <c r="C26" s="45">
        <v>32300</v>
      </c>
      <c r="D26" s="45">
        <v>33000</v>
      </c>
      <c r="E26" s="45">
        <v>34700</v>
      </c>
      <c r="F26" s="45">
        <v>37500</v>
      </c>
      <c r="G26" s="45">
        <v>38700</v>
      </c>
      <c r="H26" s="45">
        <v>40600</v>
      </c>
      <c r="I26" s="45">
        <v>47500</v>
      </c>
      <c r="J26" s="45">
        <v>51900</v>
      </c>
      <c r="K26" s="45">
        <v>60900</v>
      </c>
      <c r="L26" s="45">
        <v>68300</v>
      </c>
      <c r="M26" s="45">
        <v>80000</v>
      </c>
      <c r="N26" s="45">
        <v>95800</v>
      </c>
      <c r="O26" s="45">
        <v>101400</v>
      </c>
      <c r="P26" s="45">
        <v>109500</v>
      </c>
      <c r="Q26" s="45">
        <v>121400</v>
      </c>
      <c r="R26" s="45">
        <v>128000</v>
      </c>
      <c r="S26" s="45">
        <v>135800</v>
      </c>
      <c r="T26" s="45">
        <v>144100</v>
      </c>
      <c r="U26" s="45">
        <v>160600</v>
      </c>
      <c r="V26" s="46"/>
      <c r="W26" s="46"/>
      <c r="X26" s="46"/>
      <c r="Y26" s="46"/>
    </row>
    <row r="27" spans="1:25" ht="16.5">
      <c r="A27" s="44">
        <v>22</v>
      </c>
      <c r="B27" s="45">
        <v>33000</v>
      </c>
      <c r="C27" s="45">
        <v>33300</v>
      </c>
      <c r="D27" s="45">
        <v>34000</v>
      </c>
      <c r="E27" s="45">
        <v>35700</v>
      </c>
      <c r="F27" s="45">
        <v>38600</v>
      </c>
      <c r="G27" s="45">
        <v>39900</v>
      </c>
      <c r="H27" s="45">
        <v>41800</v>
      </c>
      <c r="I27" s="45">
        <v>48900</v>
      </c>
      <c r="J27" s="45">
        <v>53500</v>
      </c>
      <c r="K27" s="45">
        <v>62700</v>
      </c>
      <c r="L27" s="45">
        <v>70300</v>
      </c>
      <c r="M27" s="45">
        <v>82400</v>
      </c>
      <c r="N27" s="45">
        <v>98700</v>
      </c>
      <c r="O27" s="45">
        <v>104400</v>
      </c>
      <c r="P27" s="45">
        <v>112800</v>
      </c>
      <c r="Q27" s="45">
        <v>125000</v>
      </c>
      <c r="R27" s="45">
        <v>131800</v>
      </c>
      <c r="S27" s="45">
        <v>139900</v>
      </c>
      <c r="T27" s="45">
        <v>148400</v>
      </c>
      <c r="U27" s="45">
        <v>165400</v>
      </c>
      <c r="V27" s="46"/>
      <c r="W27" s="46"/>
      <c r="X27" s="46"/>
      <c r="Y27" s="46"/>
    </row>
    <row r="28" spans="1:25" ht="16.5">
      <c r="A28" s="44">
        <v>23</v>
      </c>
      <c r="B28" s="45">
        <v>34000</v>
      </c>
      <c r="C28" s="45">
        <v>34300</v>
      </c>
      <c r="D28" s="45">
        <v>35000</v>
      </c>
      <c r="E28" s="45">
        <v>36800</v>
      </c>
      <c r="F28" s="45">
        <v>39800</v>
      </c>
      <c r="G28" s="45">
        <v>41100</v>
      </c>
      <c r="H28" s="45">
        <v>43100</v>
      </c>
      <c r="I28" s="45">
        <v>50400</v>
      </c>
      <c r="J28" s="45">
        <v>55100</v>
      </c>
      <c r="K28" s="45">
        <v>64600</v>
      </c>
      <c r="L28" s="45">
        <v>72400</v>
      </c>
      <c r="M28" s="45">
        <v>84900</v>
      </c>
      <c r="N28" s="45">
        <v>101700</v>
      </c>
      <c r="O28" s="45">
        <v>107500</v>
      </c>
      <c r="P28" s="45">
        <v>116200</v>
      </c>
      <c r="Q28" s="45">
        <v>128800</v>
      </c>
      <c r="R28" s="45">
        <v>135800</v>
      </c>
      <c r="S28" s="45">
        <v>144100</v>
      </c>
      <c r="T28" s="45">
        <v>152900</v>
      </c>
      <c r="U28" s="45">
        <v>170400</v>
      </c>
      <c r="V28" s="46"/>
      <c r="W28" s="46"/>
      <c r="X28" s="46"/>
      <c r="Y28" s="46"/>
    </row>
    <row r="29" spans="1:25" ht="16.5">
      <c r="A29" s="44">
        <v>24</v>
      </c>
      <c r="B29" s="45">
        <v>35000</v>
      </c>
      <c r="C29" s="45">
        <v>35300</v>
      </c>
      <c r="D29" s="45">
        <v>36100</v>
      </c>
      <c r="E29" s="45">
        <v>37900</v>
      </c>
      <c r="F29" s="45">
        <v>41000</v>
      </c>
      <c r="G29" s="45">
        <v>42300</v>
      </c>
      <c r="H29" s="45">
        <v>44400</v>
      </c>
      <c r="I29" s="45">
        <v>51900</v>
      </c>
      <c r="J29" s="45">
        <v>56800</v>
      </c>
      <c r="K29" s="45">
        <v>66500</v>
      </c>
      <c r="L29" s="45">
        <v>74600</v>
      </c>
      <c r="M29" s="45">
        <v>87400</v>
      </c>
      <c r="N29" s="45">
        <v>104800</v>
      </c>
      <c r="O29" s="45">
        <v>110700</v>
      </c>
      <c r="P29" s="45">
        <v>119700</v>
      </c>
      <c r="Q29" s="45">
        <v>132700</v>
      </c>
      <c r="R29" s="45">
        <v>139900</v>
      </c>
      <c r="S29" s="45">
        <v>148400</v>
      </c>
      <c r="T29" s="45">
        <v>157500</v>
      </c>
      <c r="U29" s="45">
        <v>175500</v>
      </c>
      <c r="V29" s="46"/>
      <c r="W29" s="46"/>
      <c r="X29" s="46"/>
      <c r="Y29" s="46"/>
    </row>
    <row r="30" spans="1:25" ht="16.5">
      <c r="A30" s="44">
        <v>25</v>
      </c>
      <c r="B30" s="45">
        <v>36100</v>
      </c>
      <c r="C30" s="45">
        <v>36400</v>
      </c>
      <c r="D30" s="45">
        <v>37200</v>
      </c>
      <c r="E30" s="45">
        <v>39000</v>
      </c>
      <c r="F30" s="45">
        <v>42200</v>
      </c>
      <c r="G30" s="45">
        <v>43600</v>
      </c>
      <c r="H30" s="45">
        <v>45700</v>
      </c>
      <c r="I30" s="45">
        <v>53500</v>
      </c>
      <c r="J30" s="45">
        <v>58500</v>
      </c>
      <c r="K30" s="45">
        <v>68500</v>
      </c>
      <c r="L30" s="45">
        <v>76800</v>
      </c>
      <c r="M30" s="45">
        <v>90000</v>
      </c>
      <c r="N30" s="45">
        <v>107900</v>
      </c>
      <c r="O30" s="45">
        <v>114000</v>
      </c>
      <c r="P30" s="45">
        <v>123300</v>
      </c>
      <c r="Q30" s="45">
        <v>136700</v>
      </c>
      <c r="R30" s="45">
        <v>144100</v>
      </c>
      <c r="S30" s="45">
        <v>152900</v>
      </c>
      <c r="T30" s="45">
        <v>162200</v>
      </c>
      <c r="U30" s="45">
        <v>180800</v>
      </c>
      <c r="V30" s="46"/>
      <c r="W30" s="46"/>
      <c r="X30" s="46"/>
      <c r="Y30" s="46"/>
    </row>
    <row r="31" spans="1:25" ht="16.5">
      <c r="A31" s="44">
        <v>26</v>
      </c>
      <c r="B31" s="45">
        <v>37200</v>
      </c>
      <c r="C31" s="45">
        <v>37500</v>
      </c>
      <c r="D31" s="45">
        <v>38300</v>
      </c>
      <c r="E31" s="45">
        <v>40200</v>
      </c>
      <c r="F31" s="45">
        <v>43500</v>
      </c>
      <c r="G31" s="45">
        <v>44900</v>
      </c>
      <c r="H31" s="45">
        <v>47100</v>
      </c>
      <c r="I31" s="45">
        <v>55100</v>
      </c>
      <c r="J31" s="45">
        <v>60300</v>
      </c>
      <c r="K31" s="45">
        <v>70600</v>
      </c>
      <c r="L31" s="45">
        <v>79100</v>
      </c>
      <c r="M31" s="45">
        <v>92700</v>
      </c>
      <c r="N31" s="45">
        <v>111100</v>
      </c>
      <c r="O31" s="45">
        <v>117400</v>
      </c>
      <c r="P31" s="45">
        <v>127000</v>
      </c>
      <c r="Q31" s="45">
        <v>140800</v>
      </c>
      <c r="R31" s="45">
        <v>148400</v>
      </c>
      <c r="S31" s="45">
        <v>157500</v>
      </c>
      <c r="T31" s="45">
        <v>167100</v>
      </c>
      <c r="U31" s="45">
        <v>186200</v>
      </c>
      <c r="V31" s="46"/>
      <c r="W31" s="46"/>
      <c r="X31" s="46"/>
      <c r="Y31" s="46"/>
    </row>
    <row r="32" spans="1:25" ht="16.5">
      <c r="A32" s="44">
        <v>27</v>
      </c>
      <c r="B32" s="45">
        <v>38300</v>
      </c>
      <c r="C32" s="45">
        <v>38600</v>
      </c>
      <c r="D32" s="45">
        <v>39400</v>
      </c>
      <c r="E32" s="45">
        <v>41400</v>
      </c>
      <c r="F32" s="45">
        <v>44800</v>
      </c>
      <c r="G32" s="45">
        <v>46200</v>
      </c>
      <c r="H32" s="45">
        <v>48500</v>
      </c>
      <c r="I32" s="45">
        <v>56800</v>
      </c>
      <c r="J32" s="45">
        <v>62100</v>
      </c>
      <c r="K32" s="45">
        <v>72700</v>
      </c>
      <c r="L32" s="45">
        <v>81500</v>
      </c>
      <c r="M32" s="45">
        <v>95500</v>
      </c>
      <c r="N32" s="45">
        <v>114400</v>
      </c>
      <c r="O32" s="45">
        <v>120900</v>
      </c>
      <c r="P32" s="45">
        <v>130800</v>
      </c>
      <c r="Q32" s="45">
        <v>145000</v>
      </c>
      <c r="R32" s="45">
        <v>152900</v>
      </c>
      <c r="S32" s="45">
        <v>162200</v>
      </c>
      <c r="T32" s="45">
        <v>172100</v>
      </c>
      <c r="U32" s="45">
        <v>191800</v>
      </c>
      <c r="V32" s="46"/>
      <c r="W32" s="46"/>
      <c r="X32" s="46"/>
      <c r="Y32" s="46"/>
    </row>
    <row r="33" spans="1:25" ht="16.5">
      <c r="A33" s="44">
        <v>28</v>
      </c>
      <c r="B33" s="45">
        <v>39400</v>
      </c>
      <c r="C33" s="45">
        <v>39800</v>
      </c>
      <c r="D33" s="45">
        <v>40600</v>
      </c>
      <c r="E33" s="45">
        <v>42600</v>
      </c>
      <c r="F33" s="45">
        <v>46100</v>
      </c>
      <c r="G33" s="45">
        <v>47600</v>
      </c>
      <c r="H33" s="45">
        <v>50000</v>
      </c>
      <c r="I33" s="45">
        <v>58500</v>
      </c>
      <c r="J33" s="45">
        <v>64000</v>
      </c>
      <c r="K33" s="45">
        <v>74900</v>
      </c>
      <c r="L33" s="45">
        <v>83900</v>
      </c>
      <c r="M33" s="45">
        <v>98400</v>
      </c>
      <c r="N33" s="45">
        <v>117800</v>
      </c>
      <c r="O33" s="45">
        <v>124500</v>
      </c>
      <c r="P33" s="45">
        <v>134700</v>
      </c>
      <c r="Q33" s="45">
        <v>149400</v>
      </c>
      <c r="R33" s="45">
        <v>157500</v>
      </c>
      <c r="S33" s="45">
        <v>167100</v>
      </c>
      <c r="T33" s="45">
        <v>177300</v>
      </c>
      <c r="U33" s="45">
        <v>197600</v>
      </c>
      <c r="V33" s="46"/>
      <c r="W33" s="46"/>
      <c r="X33" s="46"/>
      <c r="Y33" s="46"/>
    </row>
    <row r="34" spans="1:25" ht="16.5">
      <c r="A34" s="44">
        <v>29</v>
      </c>
      <c r="B34" s="45">
        <v>40600</v>
      </c>
      <c r="C34" s="45">
        <v>41000</v>
      </c>
      <c r="D34" s="45">
        <v>41800</v>
      </c>
      <c r="E34" s="45">
        <v>43900</v>
      </c>
      <c r="F34" s="45">
        <v>47500</v>
      </c>
      <c r="G34" s="45">
        <v>49000</v>
      </c>
      <c r="H34" s="45">
        <v>51500</v>
      </c>
      <c r="I34" s="45">
        <v>60300</v>
      </c>
      <c r="J34" s="45">
        <v>65900</v>
      </c>
      <c r="K34" s="45">
        <v>77100</v>
      </c>
      <c r="L34" s="45">
        <v>86400</v>
      </c>
      <c r="M34" s="45">
        <v>101400</v>
      </c>
      <c r="N34" s="45">
        <v>121300</v>
      </c>
      <c r="O34" s="45">
        <v>128200</v>
      </c>
      <c r="P34" s="45">
        <v>138700</v>
      </c>
      <c r="Q34" s="45">
        <v>153900</v>
      </c>
      <c r="R34" s="45">
        <v>162200</v>
      </c>
      <c r="S34" s="45">
        <v>172100</v>
      </c>
      <c r="T34" s="45">
        <v>182600</v>
      </c>
      <c r="U34" s="45">
        <v>203500</v>
      </c>
      <c r="V34" s="46"/>
      <c r="W34" s="46"/>
      <c r="X34" s="46"/>
      <c r="Y34" s="46"/>
    </row>
    <row r="35" spans="1:25" ht="16.5">
      <c r="A35" s="44">
        <v>30</v>
      </c>
      <c r="B35" s="45">
        <v>41800</v>
      </c>
      <c r="C35" s="45">
        <v>42200</v>
      </c>
      <c r="D35" s="45">
        <v>43100</v>
      </c>
      <c r="E35" s="45">
        <v>45200</v>
      </c>
      <c r="F35" s="45">
        <v>48900</v>
      </c>
      <c r="G35" s="45">
        <v>50500</v>
      </c>
      <c r="H35" s="45">
        <v>53000</v>
      </c>
      <c r="I35" s="45">
        <v>62100</v>
      </c>
      <c r="J35" s="45">
        <v>67900</v>
      </c>
      <c r="K35" s="45">
        <v>79400</v>
      </c>
      <c r="L35" s="45">
        <v>89000</v>
      </c>
      <c r="M35" s="45">
        <v>104400</v>
      </c>
      <c r="N35" s="45">
        <v>124900</v>
      </c>
      <c r="O35" s="45">
        <v>132000</v>
      </c>
      <c r="P35" s="45">
        <v>142900</v>
      </c>
      <c r="Q35" s="45">
        <v>158500</v>
      </c>
      <c r="R35" s="45">
        <v>167100</v>
      </c>
      <c r="S35" s="45">
        <v>177300</v>
      </c>
      <c r="T35" s="45">
        <v>188100</v>
      </c>
      <c r="U35" s="46"/>
      <c r="V35" s="46"/>
      <c r="W35" s="46"/>
      <c r="X35" s="46"/>
      <c r="Y35" s="46"/>
    </row>
    <row r="36" spans="1:25" ht="16.5">
      <c r="A36" s="44">
        <v>31</v>
      </c>
      <c r="B36" s="45">
        <v>43100</v>
      </c>
      <c r="C36" s="45">
        <v>43500</v>
      </c>
      <c r="D36" s="45">
        <v>44400</v>
      </c>
      <c r="E36" s="45">
        <v>46600</v>
      </c>
      <c r="F36" s="45">
        <v>50400</v>
      </c>
      <c r="G36" s="45">
        <v>52000</v>
      </c>
      <c r="H36" s="45">
        <v>54600</v>
      </c>
      <c r="I36" s="45">
        <v>64000</v>
      </c>
      <c r="J36" s="45">
        <v>69900</v>
      </c>
      <c r="K36" s="45">
        <v>81800</v>
      </c>
      <c r="L36" s="45">
        <v>91700</v>
      </c>
      <c r="M36" s="45">
        <v>107500</v>
      </c>
      <c r="N36" s="45">
        <v>128600</v>
      </c>
      <c r="O36" s="45">
        <v>136000</v>
      </c>
      <c r="P36" s="45">
        <v>147200</v>
      </c>
      <c r="Q36" s="45">
        <v>163300</v>
      </c>
      <c r="R36" s="45">
        <v>172100</v>
      </c>
      <c r="S36" s="45">
        <v>182600</v>
      </c>
      <c r="T36" s="45">
        <v>193700</v>
      </c>
      <c r="U36" s="46"/>
      <c r="V36" s="46"/>
      <c r="W36" s="46"/>
      <c r="X36" s="46"/>
      <c r="Y36" s="46"/>
    </row>
    <row r="37" spans="1:25" ht="16.5">
      <c r="A37" s="44">
        <v>32</v>
      </c>
      <c r="B37" s="45">
        <v>44400</v>
      </c>
      <c r="C37" s="45">
        <v>44800</v>
      </c>
      <c r="D37" s="45">
        <v>45700</v>
      </c>
      <c r="E37" s="45">
        <v>48000</v>
      </c>
      <c r="F37" s="45">
        <v>51900</v>
      </c>
      <c r="G37" s="45">
        <v>53600</v>
      </c>
      <c r="H37" s="45">
        <v>56200</v>
      </c>
      <c r="I37" s="45">
        <v>65900</v>
      </c>
      <c r="J37" s="45">
        <v>72000</v>
      </c>
      <c r="K37" s="45">
        <v>84300</v>
      </c>
      <c r="L37" s="45">
        <v>94500</v>
      </c>
      <c r="M37" s="45">
        <v>110700</v>
      </c>
      <c r="N37" s="45">
        <v>132500</v>
      </c>
      <c r="O37" s="45">
        <v>140100</v>
      </c>
      <c r="P37" s="45">
        <v>151600</v>
      </c>
      <c r="Q37" s="45">
        <v>168200</v>
      </c>
      <c r="R37" s="45">
        <v>177300</v>
      </c>
      <c r="S37" s="45">
        <v>188100</v>
      </c>
      <c r="T37" s="45">
        <v>199500</v>
      </c>
      <c r="U37" s="46"/>
      <c r="V37" s="46"/>
      <c r="W37" s="46"/>
      <c r="X37" s="46"/>
      <c r="Y37" s="46"/>
    </row>
    <row r="38" spans="1:25" ht="16.5">
      <c r="A38" s="44">
        <v>33</v>
      </c>
      <c r="B38" s="45">
        <v>45700</v>
      </c>
      <c r="C38" s="45">
        <v>46100</v>
      </c>
      <c r="D38" s="45">
        <v>47100</v>
      </c>
      <c r="E38" s="45">
        <v>49400</v>
      </c>
      <c r="F38" s="45">
        <v>53500</v>
      </c>
      <c r="G38" s="45">
        <v>55200</v>
      </c>
      <c r="H38" s="45">
        <v>57900</v>
      </c>
      <c r="I38" s="45">
        <v>67900</v>
      </c>
      <c r="J38" s="45">
        <v>74200</v>
      </c>
      <c r="K38" s="45">
        <v>86800</v>
      </c>
      <c r="L38" s="45">
        <v>97300</v>
      </c>
      <c r="M38" s="45">
        <v>114000</v>
      </c>
      <c r="N38" s="45">
        <v>136500</v>
      </c>
      <c r="O38" s="45">
        <v>144300</v>
      </c>
      <c r="P38" s="45">
        <v>156100</v>
      </c>
      <c r="Q38" s="45">
        <v>173200</v>
      </c>
      <c r="R38" s="45">
        <v>182600</v>
      </c>
      <c r="S38" s="45">
        <v>193700</v>
      </c>
      <c r="T38" s="46"/>
      <c r="U38" s="46"/>
      <c r="V38" s="46"/>
      <c r="W38" s="46"/>
      <c r="X38" s="46"/>
      <c r="Y38" s="46"/>
    </row>
    <row r="39" spans="1:25" ht="16.5">
      <c r="A39" s="44">
        <v>34</v>
      </c>
      <c r="B39" s="45">
        <v>47100</v>
      </c>
      <c r="C39" s="45">
        <v>47500</v>
      </c>
      <c r="D39" s="45">
        <v>48500</v>
      </c>
      <c r="E39" s="45">
        <v>50900</v>
      </c>
      <c r="F39" s="45">
        <v>55100</v>
      </c>
      <c r="G39" s="45">
        <v>56900</v>
      </c>
      <c r="H39" s="45">
        <v>59600</v>
      </c>
      <c r="I39" s="45">
        <v>69900</v>
      </c>
      <c r="J39" s="45">
        <v>76400</v>
      </c>
      <c r="K39" s="45">
        <v>89400</v>
      </c>
      <c r="L39" s="45">
        <v>100200</v>
      </c>
      <c r="M39" s="45">
        <v>117400</v>
      </c>
      <c r="N39" s="45">
        <v>140600</v>
      </c>
      <c r="O39" s="45">
        <v>148600</v>
      </c>
      <c r="P39" s="45">
        <v>160800</v>
      </c>
      <c r="Q39" s="45">
        <v>178400</v>
      </c>
      <c r="R39" s="45">
        <v>188100</v>
      </c>
      <c r="S39" s="45">
        <v>199500</v>
      </c>
      <c r="T39" s="46"/>
      <c r="U39" s="46"/>
      <c r="V39" s="46"/>
      <c r="W39" s="46"/>
      <c r="X39" s="46"/>
      <c r="Y39" s="46"/>
    </row>
    <row r="40" spans="1:25" ht="16.5">
      <c r="A40" s="44">
        <v>35</v>
      </c>
      <c r="B40" s="45">
        <v>48500</v>
      </c>
      <c r="C40" s="45">
        <v>48900</v>
      </c>
      <c r="D40" s="45">
        <v>50000</v>
      </c>
      <c r="E40" s="45">
        <v>52400</v>
      </c>
      <c r="F40" s="45">
        <v>56800</v>
      </c>
      <c r="G40" s="45">
        <v>58600</v>
      </c>
      <c r="H40" s="45">
        <v>61400</v>
      </c>
      <c r="I40" s="45">
        <v>72000</v>
      </c>
      <c r="J40" s="45">
        <v>78700</v>
      </c>
      <c r="K40" s="45">
        <v>92100</v>
      </c>
      <c r="L40" s="45">
        <v>103200</v>
      </c>
      <c r="M40" s="45">
        <v>120900</v>
      </c>
      <c r="N40" s="45">
        <v>144800</v>
      </c>
      <c r="O40" s="45">
        <v>153100</v>
      </c>
      <c r="P40" s="45">
        <v>165600</v>
      </c>
      <c r="Q40" s="45">
        <v>183800</v>
      </c>
      <c r="R40" s="45">
        <v>193700</v>
      </c>
      <c r="S40" s="46"/>
      <c r="T40" s="46"/>
      <c r="U40" s="46"/>
      <c r="V40" s="46"/>
      <c r="W40" s="46"/>
      <c r="X40" s="46"/>
      <c r="Y40" s="46"/>
    </row>
    <row r="41" spans="1:25" ht="16.5">
      <c r="A41" s="44">
        <v>36</v>
      </c>
      <c r="B41" s="45">
        <v>50000</v>
      </c>
      <c r="C41" s="45">
        <v>50400</v>
      </c>
      <c r="D41" s="45">
        <v>51500</v>
      </c>
      <c r="E41" s="45">
        <v>54000</v>
      </c>
      <c r="F41" s="45">
        <v>58500</v>
      </c>
      <c r="G41" s="45">
        <v>60400</v>
      </c>
      <c r="H41" s="45">
        <v>63200</v>
      </c>
      <c r="I41" s="45">
        <v>74200</v>
      </c>
      <c r="J41" s="45">
        <v>81100</v>
      </c>
      <c r="K41" s="45">
        <v>94900</v>
      </c>
      <c r="L41" s="45">
        <v>106300</v>
      </c>
      <c r="M41" s="45">
        <v>124500</v>
      </c>
      <c r="N41" s="45">
        <v>149100</v>
      </c>
      <c r="O41" s="45">
        <v>157700</v>
      </c>
      <c r="P41" s="45">
        <v>170600</v>
      </c>
      <c r="Q41" s="45">
        <v>189300</v>
      </c>
      <c r="R41" s="45">
        <v>199500</v>
      </c>
      <c r="S41" s="46"/>
      <c r="T41" s="46"/>
      <c r="U41" s="46"/>
      <c r="V41" s="46"/>
      <c r="W41" s="46"/>
      <c r="X41" s="46"/>
      <c r="Y41" s="46"/>
    </row>
    <row r="42" spans="1:25" ht="16.5">
      <c r="A42" s="44">
        <v>37</v>
      </c>
      <c r="B42" s="45">
        <v>51500</v>
      </c>
      <c r="C42" s="45">
        <v>51900</v>
      </c>
      <c r="D42" s="45">
        <v>53000</v>
      </c>
      <c r="E42" s="45">
        <v>55600</v>
      </c>
      <c r="F42" s="45">
        <v>60300</v>
      </c>
      <c r="G42" s="45">
        <v>62200</v>
      </c>
      <c r="H42" s="45">
        <v>65100</v>
      </c>
      <c r="I42" s="45">
        <v>76400</v>
      </c>
      <c r="J42" s="45">
        <v>83500</v>
      </c>
      <c r="K42" s="45">
        <v>97700</v>
      </c>
      <c r="L42" s="45">
        <v>109500</v>
      </c>
      <c r="M42" s="45">
        <v>128200</v>
      </c>
      <c r="N42" s="45">
        <v>153600</v>
      </c>
      <c r="O42" s="45">
        <v>162400</v>
      </c>
      <c r="P42" s="45">
        <v>175700</v>
      </c>
      <c r="Q42" s="45">
        <v>195000</v>
      </c>
      <c r="R42" s="46"/>
      <c r="S42" s="46"/>
      <c r="T42" s="46"/>
      <c r="U42" s="46"/>
      <c r="V42" s="46"/>
      <c r="W42" s="46"/>
      <c r="X42" s="46"/>
      <c r="Y42" s="46"/>
    </row>
    <row r="43" spans="1:25" ht="16.5">
      <c r="A43" s="44">
        <v>38</v>
      </c>
      <c r="B43" s="45">
        <v>53000</v>
      </c>
      <c r="C43" s="45">
        <v>53500</v>
      </c>
      <c r="D43" s="45">
        <v>54600</v>
      </c>
      <c r="E43" s="45">
        <v>57300</v>
      </c>
      <c r="F43" s="45">
        <v>62100</v>
      </c>
      <c r="G43" s="45">
        <v>64100</v>
      </c>
      <c r="H43" s="45">
        <v>67100</v>
      </c>
      <c r="I43" s="45">
        <v>78700</v>
      </c>
      <c r="J43" s="45">
        <v>86000</v>
      </c>
      <c r="K43" s="45">
        <v>100600</v>
      </c>
      <c r="L43" s="45">
        <v>112800</v>
      </c>
      <c r="M43" s="45">
        <v>132000</v>
      </c>
      <c r="N43" s="45">
        <v>158200</v>
      </c>
      <c r="O43" s="45">
        <v>167300</v>
      </c>
      <c r="P43" s="45">
        <v>181000</v>
      </c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6.5">
      <c r="A44" s="44">
        <v>39</v>
      </c>
      <c r="B44" s="45">
        <v>54600</v>
      </c>
      <c r="C44" s="45">
        <v>55100</v>
      </c>
      <c r="D44" s="45">
        <v>56200</v>
      </c>
      <c r="E44" s="45">
        <v>59000</v>
      </c>
      <c r="F44" s="45">
        <v>64000</v>
      </c>
      <c r="G44" s="45">
        <v>66000</v>
      </c>
      <c r="H44" s="45">
        <v>69100</v>
      </c>
      <c r="I44" s="45">
        <v>81100</v>
      </c>
      <c r="J44" s="45">
        <v>88600</v>
      </c>
      <c r="K44" s="45">
        <v>103600</v>
      </c>
      <c r="L44" s="45">
        <v>116200</v>
      </c>
      <c r="M44" s="45">
        <v>136000</v>
      </c>
      <c r="N44" s="45">
        <v>162900</v>
      </c>
      <c r="O44" s="45">
        <v>172300</v>
      </c>
      <c r="P44" s="45">
        <v>186400</v>
      </c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6.5">
      <c r="A45" s="44">
        <v>40</v>
      </c>
      <c r="B45" s="45">
        <v>56200</v>
      </c>
      <c r="C45" s="45">
        <v>56800</v>
      </c>
      <c r="D45" s="45">
        <v>57900</v>
      </c>
      <c r="E45" s="45">
        <v>60800</v>
      </c>
      <c r="F45" s="45">
        <v>65900</v>
      </c>
      <c r="G45" s="45">
        <v>68000</v>
      </c>
      <c r="H45" s="45">
        <v>71200</v>
      </c>
      <c r="I45" s="45">
        <v>83500</v>
      </c>
      <c r="J45" s="45">
        <v>91300</v>
      </c>
      <c r="K45" s="45">
        <v>106700</v>
      </c>
      <c r="L45" s="45">
        <v>119700</v>
      </c>
      <c r="M45" s="45">
        <v>140100</v>
      </c>
      <c r="N45" s="45">
        <v>167800</v>
      </c>
      <c r="O45" s="45">
        <v>177500</v>
      </c>
      <c r="P45" s="45">
        <v>192000</v>
      </c>
      <c r="Q45" s="46"/>
      <c r="R45" s="46"/>
      <c r="S45" s="46"/>
      <c r="T45" s="46"/>
      <c r="U45" s="46"/>
      <c r="V45" s="46"/>
      <c r="W45" s="46"/>
      <c r="X45" s="46"/>
      <c r="Y45" s="46"/>
    </row>
    <row r="58" spans="2:25" ht="15">
      <c r="B58" s="32" t="s">
        <v>83</v>
      </c>
      <c r="C58" s="32" t="s">
        <v>84</v>
      </c>
      <c r="D58" s="32" t="s">
        <v>85</v>
      </c>
      <c r="E58" s="32" t="s">
        <v>86</v>
      </c>
      <c r="F58" s="32" t="s">
        <v>87</v>
      </c>
      <c r="G58" s="32" t="s">
        <v>88</v>
      </c>
      <c r="H58" s="32" t="s">
        <v>89</v>
      </c>
      <c r="I58" s="32" t="s">
        <v>90</v>
      </c>
      <c r="J58" s="32" t="s">
        <v>91</v>
      </c>
      <c r="K58" s="47" t="s">
        <v>92</v>
      </c>
      <c r="L58" s="47" t="s">
        <v>93</v>
      </c>
      <c r="M58" s="32" t="s">
        <v>94</v>
      </c>
      <c r="N58" s="47" t="s">
        <v>95</v>
      </c>
      <c r="O58" s="32" t="s">
        <v>96</v>
      </c>
      <c r="P58" s="47" t="s">
        <v>97</v>
      </c>
      <c r="Q58" s="47" t="s">
        <v>98</v>
      </c>
      <c r="R58" s="32" t="s">
        <v>99</v>
      </c>
      <c r="S58" s="47" t="s">
        <v>100</v>
      </c>
      <c r="T58" s="32" t="s">
        <v>101</v>
      </c>
      <c r="U58" s="47" t="s">
        <v>102</v>
      </c>
      <c r="V58" s="32" t="s">
        <v>103</v>
      </c>
      <c r="W58" s="47" t="s">
        <v>104</v>
      </c>
      <c r="X58" s="32" t="s">
        <v>105</v>
      </c>
      <c r="Y58" s="32" t="s">
        <v>106</v>
      </c>
    </row>
    <row r="59" spans="2:25" ht="15">
      <c r="B59" s="45">
        <v>17700</v>
      </c>
      <c r="C59" s="45">
        <v>17900</v>
      </c>
      <c r="D59" s="45">
        <v>18200</v>
      </c>
      <c r="E59" s="45">
        <v>19200</v>
      </c>
      <c r="F59" s="45">
        <v>20800</v>
      </c>
      <c r="G59" s="45">
        <v>21500</v>
      </c>
      <c r="H59" s="45">
        <v>22400</v>
      </c>
      <c r="I59" s="45">
        <v>26300</v>
      </c>
      <c r="J59" s="45">
        <v>28700</v>
      </c>
      <c r="K59" s="45">
        <v>33800</v>
      </c>
      <c r="L59" s="45">
        <v>37800</v>
      </c>
      <c r="M59" s="45">
        <v>44300</v>
      </c>
      <c r="N59" s="45">
        <v>53100</v>
      </c>
      <c r="O59" s="45">
        <v>56100</v>
      </c>
      <c r="P59" s="45">
        <v>60700</v>
      </c>
      <c r="Q59" s="45">
        <v>67300</v>
      </c>
      <c r="R59" s="45">
        <v>71000</v>
      </c>
      <c r="S59" s="45">
        <v>75300</v>
      </c>
      <c r="T59" s="45">
        <v>79900</v>
      </c>
      <c r="U59" s="45">
        <v>88900</v>
      </c>
      <c r="V59" s="45">
        <v>123100</v>
      </c>
      <c r="W59" s="45">
        <v>129700</v>
      </c>
      <c r="X59" s="45">
        <v>145800</v>
      </c>
      <c r="Y59" s="45">
        <v>148800</v>
      </c>
    </row>
    <row r="60" spans="2:25" ht="15">
      <c r="B60" s="45">
        <v>56200</v>
      </c>
      <c r="C60" s="45">
        <v>56800</v>
      </c>
      <c r="D60" s="45">
        <v>57900</v>
      </c>
      <c r="E60" s="45">
        <v>60800</v>
      </c>
      <c r="F60" s="45">
        <v>65900</v>
      </c>
      <c r="G60" s="45">
        <v>68000</v>
      </c>
      <c r="H60" s="45">
        <v>71200</v>
      </c>
      <c r="I60" s="45">
        <v>83500</v>
      </c>
      <c r="J60" s="45">
        <v>91300</v>
      </c>
      <c r="K60" s="45">
        <v>106700</v>
      </c>
      <c r="L60" s="45">
        <v>119700</v>
      </c>
      <c r="M60" s="45">
        <v>140100</v>
      </c>
      <c r="N60" s="45">
        <v>167800</v>
      </c>
      <c r="O60" s="45">
        <v>177500</v>
      </c>
      <c r="P60" s="45">
        <v>192000</v>
      </c>
      <c r="Q60" s="45">
        <v>195000</v>
      </c>
      <c r="R60" s="45">
        <v>199500</v>
      </c>
      <c r="S60" s="45">
        <v>199500</v>
      </c>
      <c r="T60" s="45">
        <v>199500</v>
      </c>
      <c r="U60" s="45">
        <v>203500</v>
      </c>
      <c r="V60" s="45">
        <v>203500</v>
      </c>
      <c r="W60" s="45">
        <v>208100</v>
      </c>
      <c r="X60" s="45">
        <v>214100</v>
      </c>
      <c r="Y60" s="45">
        <v>218600</v>
      </c>
    </row>
  </sheetData>
  <sheetProtection password="CE26" sheet="1" objects="1" scenarios="1" selectLockedCells="1" selectUnlockedCells="1"/>
  <mergeCells count="4">
    <mergeCell ref="B1:J1"/>
    <mergeCell ref="K1:N1"/>
    <mergeCell ref="O1:V1"/>
    <mergeCell ref="W1:Y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2020-09-09T10:35:57Z</cp:lastPrinted>
  <dcterms:created xsi:type="dcterms:W3CDTF">2020-09-06T08:21:37Z</dcterms:created>
  <dcterms:modified xsi:type="dcterms:W3CDTF">2020-09-09T10:42:50Z</dcterms:modified>
  <cp:category/>
  <cp:version/>
  <cp:contentType/>
  <cp:contentStatus/>
</cp:coreProperties>
</file>