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workbookProtection workbookPassword="CEE5" lockStructure="1"/>
  <bookViews>
    <workbookView xWindow="-110" yWindow="-110" windowWidth="19420" windowHeight="10420" tabRatio="781" activeTab="2"/>
  </bookViews>
  <sheets>
    <sheet name="INTRO" sheetId="1" r:id="rId1"/>
    <sheet name="us 89(1)" sheetId="17" r:id="rId2"/>
    <sheet name="Form 10E" sheetId="18" r:id="rId3"/>
    <sheet name="Control_10E" sheetId="16" state="hidden" r:id="rId4"/>
  </sheets>
  <definedNames>
    <definedName name="Cader">#REF!</definedName>
    <definedName name="Pay_Leval">#REF!</definedName>
    <definedName name="_xlnm.Print_Area" localSheetId="2">'Form 10E'!$B$2:$O$38</definedName>
    <definedName name="series_1_12">#REF!</definedName>
  </definedNames>
  <calcPr calcId="145621"/>
  <customWorkbookViews>
    <customWorkbookView name="User - Personal View" guid="{1E5138D0-1BD0-4D7E-A5B4-E19521ADA196}" mergeInterval="0" personalView="1" maximized="1" xWindow="-11" yWindow="-11" windowWidth="1942" windowHeight="1042" activeSheetId="3"/>
  </customWorkbookViews>
</workbook>
</file>

<file path=xl/calcChain.xml><?xml version="1.0" encoding="utf-8"?>
<calcChain xmlns="http://schemas.openxmlformats.org/spreadsheetml/2006/main">
  <c r="N38" i="18" l="1"/>
  <c r="N37" i="18"/>
  <c r="N36" i="18"/>
  <c r="N35" i="18"/>
  <c r="N34" i="18"/>
  <c r="N33" i="18"/>
  <c r="L37" i="18"/>
  <c r="L36" i="18"/>
  <c r="L35" i="18"/>
  <c r="L34" i="18"/>
  <c r="L33" i="18"/>
  <c r="J37" i="18"/>
  <c r="J36" i="18"/>
  <c r="J35" i="18"/>
  <c r="J34" i="18"/>
  <c r="J33" i="18"/>
  <c r="H37" i="18"/>
  <c r="H36" i="18"/>
  <c r="H35" i="18"/>
  <c r="H34" i="18"/>
  <c r="H33" i="18"/>
  <c r="F37" i="18"/>
  <c r="F36" i="18"/>
  <c r="F35" i="18"/>
  <c r="F34" i="18"/>
  <c r="F33" i="18"/>
  <c r="D37" i="18"/>
  <c r="D36" i="18"/>
  <c r="D35" i="18"/>
  <c r="D34" i="18"/>
  <c r="D33" i="18"/>
  <c r="M26" i="18"/>
  <c r="M25" i="18"/>
  <c r="M24" i="18"/>
  <c r="M23" i="18"/>
  <c r="M22" i="18"/>
  <c r="M9" i="18"/>
  <c r="E6" i="18"/>
  <c r="E5" i="18"/>
  <c r="E4" i="18"/>
  <c r="M21" i="18" l="1"/>
  <c r="B3" i="16" l="1"/>
  <c r="G3" i="16" l="1"/>
  <c r="H3" i="16" s="1"/>
  <c r="C3" i="16" s="1"/>
  <c r="E3" i="16" s="1"/>
  <c r="F3" i="16" s="1"/>
  <c r="B12" i="16"/>
  <c r="G12" i="16" l="1"/>
  <c r="H12" i="16" s="1"/>
  <c r="C12" i="16" s="1"/>
  <c r="E12" i="16" s="1"/>
  <c r="D12" i="16"/>
  <c r="F12" i="16" l="1"/>
  <c r="B7" i="16"/>
  <c r="I7" i="16" s="1"/>
  <c r="J7" i="16" s="1"/>
  <c r="K7" i="16" s="1"/>
  <c r="B6" i="16"/>
  <c r="B5" i="16"/>
  <c r="G5" i="16" s="1"/>
  <c r="H5" i="16" s="1"/>
  <c r="C5" i="16" s="1"/>
  <c r="E5" i="16" s="1"/>
  <c r="B4" i="16"/>
  <c r="G6" i="16" l="1"/>
  <c r="H6" i="16" s="1"/>
  <c r="C6" i="16" s="1"/>
  <c r="E6" i="16" s="1"/>
  <c r="F6" i="16" s="1"/>
  <c r="G4" i="16"/>
  <c r="H4" i="16" s="1"/>
  <c r="C4" i="16" s="1"/>
  <c r="E4" i="16" s="1"/>
  <c r="D4" i="16"/>
  <c r="F5" i="16"/>
  <c r="G7" i="16"/>
  <c r="H7" i="16" s="1"/>
  <c r="B15" i="16"/>
  <c r="B13" i="16"/>
  <c r="B16" i="16"/>
  <c r="B14" i="16"/>
  <c r="G15" i="16" l="1"/>
  <c r="H15" i="16" s="1"/>
  <c r="C15" i="16" s="1"/>
  <c r="E15" i="16" s="1"/>
  <c r="F15" i="16" s="1"/>
  <c r="G14" i="16"/>
  <c r="H14" i="16" s="1"/>
  <c r="C14" i="16" s="1"/>
  <c r="D13" i="16"/>
  <c r="G13" i="16"/>
  <c r="H13" i="16" s="1"/>
  <c r="C13" i="16" s="1"/>
  <c r="C7" i="16"/>
  <c r="F4" i="16"/>
  <c r="G16" i="16"/>
  <c r="H16" i="16" s="1"/>
  <c r="I16" i="16"/>
  <c r="J16" i="16" s="1"/>
  <c r="K16" i="16" s="1"/>
  <c r="C16" i="16" s="1"/>
  <c r="E14" i="16" l="1"/>
  <c r="F14" i="16" s="1"/>
  <c r="E13" i="16"/>
  <c r="F13" i="16" s="1"/>
  <c r="E7" i="16" l="1"/>
  <c r="F7" i="16" s="1"/>
  <c r="E16" i="16"/>
  <c r="F16" i="16" s="1"/>
  <c r="M27" i="18" s="1"/>
  <c r="M28" i="18" s="1"/>
  <c r="B8" i="16" l="1"/>
  <c r="I8" i="16" l="1"/>
  <c r="J8" i="16" s="1"/>
  <c r="G8" i="16"/>
  <c r="H8" i="16" s="1"/>
  <c r="B17" i="16"/>
  <c r="I17" i="16" s="1"/>
  <c r="J17" i="16" s="1"/>
  <c r="K8" i="16" l="1"/>
  <c r="K17" i="16"/>
  <c r="G17" i="16"/>
  <c r="H17" i="16" s="1"/>
  <c r="C17" i="16" l="1"/>
  <c r="E17" i="16" s="1"/>
  <c r="F17" i="16" s="1"/>
  <c r="C8" i="16"/>
  <c r="E8" i="16" s="1"/>
  <c r="F8" i="16" s="1"/>
</calcChain>
</file>

<file path=xl/sharedStrings.xml><?xml version="1.0" encoding="utf-8"?>
<sst xmlns="http://schemas.openxmlformats.org/spreadsheetml/2006/main" count="135" uniqueCount="106">
  <si>
    <t>TAX</t>
  </si>
  <si>
    <t>Total</t>
  </si>
  <si>
    <t>Disclaimer: -</t>
  </si>
  <si>
    <t>All care has been taken to keep the information upto date and correct and is for educational purpose only. You are encouraged to consult your Accountant or Advisor before taking any decesion based on this calculator</t>
  </si>
  <si>
    <t>total</t>
  </si>
  <si>
    <t xml:space="preserve">                                  सुधार हेतु सुझाव  आमंत्रित  है </t>
  </si>
  <si>
    <t xml:space="preserve">                                         joshihansraj72@gmail.com</t>
  </si>
  <si>
    <t xml:space="preserve">HOW TO USE   </t>
  </si>
  <si>
    <t>HANS RAJ JOSHI</t>
  </si>
  <si>
    <t>राजस्थान राज्य कर्मचारियों के  लिए FY 2021-22 के लिए आयकर आकलन   बाबत इस UTILITY का प्रयोग किया जा सकता है । FILE को SAVE करने के लिए अपनी सुविधा से नाम देकर SAVE AS से Excel Macro- Enable Workbook के रूप में Save करें। file को open करते समय Enable Macro करें।यह excel utility केवल मात्र राज्य कार्मिको के income tax assesment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आयकर विभाग के नियम मान्य होंगे  किसी प्रकार की तकनीकी कमी पाए जाने पर नीचे दिये गए EMAIL द्वारा अवगत कराने का श्रम करावे।(PLEASE USE LATEST VERSION OF THAT IS  OFFICE 2010 AND ABOVE FOR BEST RESULT)</t>
  </si>
  <si>
    <r>
      <t xml:space="preserve">   1. First </t>
    </r>
    <r>
      <rPr>
        <u/>
        <sz val="16"/>
        <color rgb="FFFF0000"/>
        <rFont val="Calibri"/>
        <family val="2"/>
        <scheme val="minor"/>
      </rPr>
      <t xml:space="preserve">Enable Macro </t>
    </r>
    <r>
      <rPr>
        <sz val="16"/>
        <color rgb="FFFF0000"/>
        <rFont val="Calibri"/>
        <family val="2"/>
        <scheme val="minor"/>
      </rPr>
      <t xml:space="preserve">whenever open file               2 Save as always in  Excel Macro-Enabled Workbook (*.xlsm)    </t>
    </r>
  </si>
  <si>
    <t>CALCULATION OF RELIEF UNDER SECTION 89 (1)</t>
  </si>
  <si>
    <t>1- loZizFke vius ,fj;j dks xr foÙkh; o"kksZa ds vuqlkj foHkkftr djsaA</t>
  </si>
  <si>
    <t>NAME</t>
  </si>
  <si>
    <t>ADDRESS</t>
  </si>
  <si>
    <t>PAN</t>
  </si>
  <si>
    <t>CATEGORY</t>
  </si>
  <si>
    <t>FINANCIAL YEAR- 2017-18</t>
  </si>
  <si>
    <t xml:space="preserve">3- dj ;ksX; vk; og vk; gS ftl ij ml foÙkh; o"kZ esa fu/kkZfjr vk;dj nj ls vk;dj dh x.kuk dh tkrh gSA </t>
  </si>
  <si>
    <t xml:space="preserve">Enter net taxable income for 2017-18 (as per ITR/Form-16) </t>
  </si>
  <si>
    <t>Enter arrears relates to 2017-18</t>
  </si>
  <si>
    <t>FINANCIAL YEAR- 2018-19</t>
  </si>
  <si>
    <t xml:space="preserve">Enter net taxable income for 2018-19 (as per ITR/Form-16) </t>
  </si>
  <si>
    <t>Enter arrears relates to 2018-19</t>
  </si>
  <si>
    <t>FINANCIAL YEAR- 2019-20</t>
  </si>
  <si>
    <t xml:space="preserve">Enter net taxable income for 2019-20 (as per ITR/Form-16) </t>
  </si>
  <si>
    <t>Enter arrears relates to 2019-20</t>
  </si>
  <si>
    <t>FINANCIAL YEAR- 2020-21</t>
  </si>
  <si>
    <t xml:space="preserve">Enter net taxable income for 2021-22 including entire arrears received (as per ITR/Form-16) </t>
  </si>
  <si>
    <t xml:space="preserve">Enter net taxable income for 2020-21 (as per ITR/Form-16) </t>
  </si>
  <si>
    <t>Enter arrears relates to 2020-21</t>
  </si>
  <si>
    <t>FORM NO. 10 E (See rule 21AA)</t>
  </si>
  <si>
    <t>Name</t>
  </si>
  <si>
    <t>Address</t>
  </si>
  <si>
    <t>Status</t>
  </si>
  <si>
    <t xml:space="preserve">Indian Resident </t>
  </si>
  <si>
    <t>Particulars of Income referred to in rule 21A of the Income tax Rules, 1962, during the previous year relevant to assessment year 2021-22</t>
  </si>
  <si>
    <t>(b) Payment in the nature of gratuity in respect of past services, extending over a period of not less than 5 years in accordance with the provisions of sub-rule (3) of rule 21A</t>
  </si>
  <si>
    <t xml:space="preserve">Not applicable </t>
  </si>
  <si>
    <t>(c) Payment in the nature of compensation from the employer or former employer at or in connection with termination of employment after continuous service of not less than 3 years in accordance with the provisions of sub-rule (4) of rule 21A</t>
  </si>
  <si>
    <t>(d) Payment in commutation of pension in accordance with the provisions of sub-rule (5) of rule 21A</t>
  </si>
  <si>
    <t xml:space="preserve">2. Detailed particulars of payments referred to above may be given in Annexure I, II, IIA, III or IV as the case may be </t>
  </si>
  <si>
    <t>Annexure- I</t>
  </si>
  <si>
    <t xml:space="preserve">Verification </t>
  </si>
  <si>
    <t xml:space="preserve">I do hereby declare that what is stated above is true to the best of my knowledge and belief. Verified today </t>
  </si>
  <si>
    <t>Date:</t>
  </si>
  <si>
    <t>Signature of the employee</t>
  </si>
  <si>
    <t>ANNEXURE - I</t>
  </si>
  <si>
    <t xml:space="preserve">1. Total net taxable Income excluding Salary received in Arrears or advance </t>
  </si>
  <si>
    <t>2. salary received in arrears or advance</t>
  </si>
  <si>
    <t>3. Total Income (as increased by salary received in arrears or advance) (Add item 1 and item 2)</t>
  </si>
  <si>
    <t>4. Tax on total income (as per item 3)</t>
  </si>
  <si>
    <t>5. Tax on total income (as per item 1)</t>
  </si>
  <si>
    <t>6. Tax on salary received in arrears or advance (Difference of item 4 and item 5)</t>
  </si>
  <si>
    <t>7. Tax computed in accordance with Table "A" (Brought from column 7 of Table "A")</t>
  </si>
  <si>
    <t>8. Relief under section 89 (1) (Indicate the difference between the amounts mentioned against items 6 and 7)</t>
  </si>
  <si>
    <t>TABLE "A"  (See item 7 of Annexure I)</t>
  </si>
  <si>
    <t>Previous Year(s)</t>
  </si>
  <si>
    <t xml:space="preserve">Total Net Taxable income of the relevant previous year </t>
  </si>
  <si>
    <t>salary received in arrears or advance relating to the relevant previous year as mentioned in col. (1)</t>
  </si>
  <si>
    <t>Total income (as increased by salry received in arrears or advance) or the relevant previous year mentioned in col. (1) (Add col. 2 and 3)</t>
  </si>
  <si>
    <t>Tax on total income (as per col. 2)</t>
  </si>
  <si>
    <t>Tax on total income (as per col. 4)</t>
  </si>
  <si>
    <t>Difference in tax (Amount under col. 6 minus amount under col. 5)</t>
  </si>
  <si>
    <t>2017-18</t>
  </si>
  <si>
    <t>2018-19</t>
  </si>
  <si>
    <t>2019-20</t>
  </si>
  <si>
    <t>year</t>
  </si>
  <si>
    <t>amount</t>
  </si>
  <si>
    <t>surcharge</t>
  </si>
  <si>
    <t>edu. cess</t>
  </si>
  <si>
    <t>OLD TAX REGIME</t>
  </si>
  <si>
    <t>NEW TAX REGIME</t>
  </si>
  <si>
    <t>2020-21</t>
  </si>
  <si>
    <t>Tax on income including arrears</t>
  </si>
  <si>
    <t>2021-22</t>
  </si>
  <si>
    <t>1. (a) Salary received in arrears or in advance during 2021-22 in accordance with the provision of sub-rule (2) of rule 21A</t>
  </si>
  <si>
    <t>Form for furnishing particulars of income undr scetion 192(2A) for year ending 31st March 2022 for claiming relief under section 89(1) by a Government servant or an employee in a company, co-operative society, local authority, university, institution, association or body.</t>
  </si>
  <si>
    <t>FINANCIAL YEAR- 2021-22</t>
  </si>
  <si>
    <t>Select Regime Type</t>
  </si>
  <si>
    <t>Tax on income excluding arrears</t>
  </si>
  <si>
    <r>
      <t xml:space="preserve">INCOME </t>
    </r>
    <r>
      <rPr>
        <b/>
        <sz val="10"/>
        <color rgb="FF002060"/>
        <rFont val="Rupee Foradian"/>
      </rPr>
      <t>( Rs )</t>
    </r>
  </si>
  <si>
    <r>
      <t xml:space="preserve">2- vc lEcfU/kr foÙkh; o"kksZa ds QkWeZ 16 vFkok </t>
    </r>
    <r>
      <rPr>
        <b/>
        <sz val="12"/>
        <color theme="1"/>
        <rFont val="Times New Roman"/>
        <family val="1"/>
      </rPr>
      <t>ITR</t>
    </r>
    <r>
      <rPr>
        <b/>
        <sz val="12"/>
        <color theme="1"/>
        <rFont val="DevLys 010"/>
      </rPr>
      <t xml:space="preserve"> ls dj ;ksX; vk; dks lEcfU/kr lsYl esa Hkjuk gSA</t>
    </r>
  </si>
  <si>
    <r>
      <t xml:space="preserve">4- vc bl QkWeZ esa lEcfU/kr foÙkh; o"kZ  dh dj ;ksX; vk; ,oa ml o"kZ ls lEcfU/kr ,fj;j dh jkf'k HkjsaA /;ku jgs foÙkh; o"kZ 2021&amp;22 ds fy, Hkjh x;h dj ;ksX; vk; esa lEiw.kZ ,fj;j dh jkf'k tqMh gksA vc vxyh 'khV </t>
    </r>
    <r>
      <rPr>
        <b/>
        <sz val="12"/>
        <color theme="1"/>
        <rFont val="Times New Roman"/>
        <family val="1"/>
      </rPr>
      <t>'form10E'</t>
    </r>
    <r>
      <rPr>
        <b/>
        <sz val="12"/>
        <color theme="1"/>
        <rFont val="DevLys 010"/>
      </rPr>
      <t xml:space="preserve"> esa </t>
    </r>
    <r>
      <rPr>
        <b/>
        <sz val="12"/>
        <color theme="1"/>
        <rFont val="Times New Roman"/>
        <family val="1"/>
      </rPr>
      <t>'</t>
    </r>
    <r>
      <rPr>
        <b/>
        <sz val="10"/>
        <color theme="1"/>
        <rFont val="Times New Roman"/>
        <family val="1"/>
      </rPr>
      <t xml:space="preserve">GENERATE FORM 10E' </t>
    </r>
    <r>
      <rPr>
        <b/>
        <sz val="12"/>
        <color theme="1"/>
        <rFont val="DevLys 010"/>
      </rPr>
      <t xml:space="preserve">cVu nckdj QkWeZ </t>
    </r>
    <r>
      <rPr>
        <b/>
        <sz val="12"/>
        <color theme="1"/>
        <rFont val="Times New Roman"/>
        <family val="1"/>
      </rPr>
      <t>10E, Generate</t>
    </r>
    <r>
      <rPr>
        <b/>
        <sz val="12"/>
        <color theme="1"/>
        <rFont val="DevLys 010"/>
      </rPr>
      <t xml:space="preserve"> djsaA izkIr NwV dh jkf'k dks </t>
    </r>
    <r>
      <rPr>
        <b/>
        <sz val="12"/>
        <color theme="1"/>
        <rFont val="Times New Roman"/>
        <family val="1"/>
      </rPr>
      <t>'deduction'</t>
    </r>
    <r>
      <rPr>
        <b/>
        <sz val="12"/>
        <color theme="1"/>
        <rFont val="DevLys 010"/>
      </rPr>
      <t xml:space="preserve"> 'khV esa lsy </t>
    </r>
    <r>
      <rPr>
        <b/>
        <sz val="12"/>
        <color theme="1"/>
        <rFont val="Times New Roman"/>
        <family val="1"/>
      </rPr>
      <t>Q20</t>
    </r>
    <r>
      <rPr>
        <b/>
        <sz val="12"/>
        <color theme="1"/>
        <rFont val="DevLys 010"/>
      </rPr>
      <t xml:space="preserve"> esa /kkjk </t>
    </r>
    <r>
      <rPr>
        <b/>
        <sz val="12"/>
        <color theme="1"/>
        <rFont val="Times New Roman"/>
        <family val="1"/>
      </rPr>
      <t xml:space="preserve">89(1) </t>
    </r>
    <r>
      <rPr>
        <b/>
        <sz val="12"/>
        <color theme="1"/>
        <rFont val="DevLys 010"/>
      </rPr>
      <t xml:space="preserve">ds rgr jkgr esa HkjsaA </t>
    </r>
  </si>
  <si>
    <t>For FY 2020-21</t>
  </si>
  <si>
    <t>IF($B3&gt;1000000, 112500+($B3-1000000)*0.3, IF($$B3&gt;500000, 12500+($B3-500000)*0.2, IF($B3&gt;250000, ($B3-250000)*0.05, 0)))</t>
  </si>
  <si>
    <t>IF($B3&lt;350001,G3-MIN(G3,2500),G3)</t>
  </si>
  <si>
    <t>IF($B4&gt;1000000, 112500+($B4-1000000)*0.3, IF($$B4&gt;500000, 12500+($B4-500000)*0.2, IF($B4&gt;250000, ($B4-250000)*0.05, 0)))</t>
  </si>
  <si>
    <t>IF($B4&lt;350001,G4-MIN(G4,2500),G4)</t>
  </si>
  <si>
    <t>IF($B5&gt;1000000, 112500+($B5-1000000)*0.3, IF($B5&gt;500000, 12500+($B5-500000)*0.2, IF($B5&gt;250000, ($B5-250000)*0.05, 0)))</t>
  </si>
  <si>
    <t>IF(B5&lt;500001,G5-MIN(G5,12500),G5)</t>
  </si>
  <si>
    <t>FINANCIAL YEAR- 2016-17</t>
  </si>
  <si>
    <t xml:space="preserve">Enter net taxable income for 2016-17 (as per ITR/Form-16) </t>
  </si>
  <si>
    <t>Enter arrears relates to 2016-17</t>
  </si>
  <si>
    <t>2016-17</t>
  </si>
  <si>
    <t>2017-17</t>
  </si>
  <si>
    <t>IF($B3&gt;1000000, 125000+($B3-1000000)*0.3, IF($B3&gt;500000, 25000+($B3-500000)*0.2, IF($B3&gt;250000, ($B3-250000)*0.1, 0)))</t>
  </si>
  <si>
    <t>IF(B3&lt;500001,G3-MIN(G3,5000),G3)</t>
  </si>
  <si>
    <t>GSSS 13DOL</t>
  </si>
  <si>
    <t>XXXX1234X</t>
  </si>
  <si>
    <t>INDIVIDUAL</t>
  </si>
  <si>
    <t>INCOME TAX US 89(1) FORM 10E CALCULATION FOR FINANCIAL YEAR 2021-22</t>
  </si>
  <si>
    <t>FORM 10E</t>
  </si>
  <si>
    <r>
      <t>2- vc lEcfU/kr foÙkh; o"kksZa ds QkWeZ 16 vFkok</t>
    </r>
    <r>
      <rPr>
        <sz val="12"/>
        <color theme="1"/>
        <rFont val="Cambria"/>
        <family val="1"/>
        <scheme val="major"/>
      </rPr>
      <t xml:space="preserve"> ITR </t>
    </r>
    <r>
      <rPr>
        <sz val="12"/>
        <color theme="1"/>
        <rFont val="DevLys 010"/>
      </rPr>
      <t xml:space="preserve">ls dj ;ksX; vk; dks lEcfU/kr lsYl esa Hkjuk A vc bl QkWeZ esa lEcfU/kr foÙkh; o"kZ  dh dj ;ksX; vk; ,oa ml o"kZ ls lEcfU/kr ,fj;j dh jkf'k HkjsaA /;ku jgs foÙkh; o"kZ 2021&amp;22 ds fy, Hkjh x;h dj ;ksX; vk; esa lEiw.kZ ,fj;j dh jkf'k tqMh gksA </t>
    </r>
  </si>
  <si>
    <r>
      <rPr>
        <sz val="14"/>
        <color theme="1"/>
        <rFont val="DevLys 010"/>
      </rPr>
      <t xml:space="preserve"> 'khV </t>
    </r>
    <r>
      <rPr>
        <sz val="14"/>
        <color theme="1"/>
        <rFont val="Cambria"/>
        <family val="1"/>
        <scheme val="major"/>
      </rPr>
      <t>'form10E'</t>
    </r>
    <r>
      <rPr>
        <sz val="14"/>
        <color theme="1"/>
        <rFont val="DevLys 010"/>
      </rPr>
      <t xml:space="preserve"> esa </t>
    </r>
    <r>
      <rPr>
        <sz val="12"/>
        <color theme="1"/>
        <rFont val="Cambria"/>
        <family val="1"/>
        <scheme val="major"/>
      </rPr>
      <t xml:space="preserve">'GENERATE FORM 10E' </t>
    </r>
    <r>
      <rPr>
        <sz val="14"/>
        <color theme="1"/>
        <rFont val="DevLys 010"/>
      </rPr>
      <t xml:space="preserve">cVu nckdj QkWeZ </t>
    </r>
    <r>
      <rPr>
        <sz val="12"/>
        <color theme="1"/>
        <rFont val="Cambria"/>
        <family val="1"/>
        <scheme val="major"/>
      </rPr>
      <t>10E, Generate</t>
    </r>
    <r>
      <rPr>
        <sz val="14"/>
        <color theme="1"/>
        <rFont val="DevLys 010"/>
      </rPr>
      <t xml:space="preserve"> djsaA</t>
    </r>
  </si>
  <si>
    <t>us 89(1)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</si>
</sst>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_(* #,##0.00_);_(* \(#,##0.00\);_(* &quot;-&quot;??_);_(@_)"/>
  </numFmts>
  <fonts count="49">
    <font>
      <sz val="11"/>
      <color theme="1"/>
      <name val="Calibri"/>
      <family val="2"/>
      <scheme val="minor"/>
    </font>
    <font>
      <sz val="10"/>
      <name val="Arial"/>
      <family val="2"/>
    </font>
    <font>
      <sz val="12"/>
      <name val="Arial"/>
      <family val="2"/>
    </font>
    <font>
      <sz val="11"/>
      <name val="Arial"/>
      <family val="2"/>
    </font>
    <font>
      <b/>
      <sz val="14"/>
      <color theme="1"/>
      <name val="Times New Roman"/>
      <family val="1"/>
    </font>
    <font>
      <sz val="11"/>
      <color theme="1"/>
      <name val="Times New Roman"/>
      <family val="1"/>
    </font>
    <font>
      <b/>
      <sz val="10"/>
      <color theme="1"/>
      <name val="Times New Roman"/>
      <family val="1"/>
    </font>
    <font>
      <b/>
      <sz val="12"/>
      <color theme="1"/>
      <name val="Times New Roman"/>
      <family val="1"/>
    </font>
    <font>
      <b/>
      <sz val="9"/>
      <color rgb="FF000000"/>
      <name val="Times New Roman"/>
      <family val="1"/>
    </font>
    <font>
      <sz val="11"/>
      <name val="Calibri"/>
      <family val="2"/>
      <scheme val="minor"/>
    </font>
    <font>
      <b/>
      <sz val="14"/>
      <name val="Cambria"/>
      <family val="1"/>
      <scheme val="major"/>
    </font>
    <font>
      <sz val="11"/>
      <color theme="0"/>
      <name val="Arial"/>
      <family val="2"/>
    </font>
    <font>
      <b/>
      <sz val="14"/>
      <color rgb="FF000000"/>
      <name val="Times New Roman"/>
      <family val="1"/>
    </font>
    <font>
      <sz val="10"/>
      <color theme="0"/>
      <name val="Arial"/>
      <family val="2"/>
    </font>
    <font>
      <sz val="12"/>
      <color rgb="FF000000"/>
      <name val="Times New Roman"/>
      <family val="1"/>
    </font>
    <font>
      <sz val="11"/>
      <color theme="1"/>
      <name val="Arial"/>
      <family val="2"/>
    </font>
    <font>
      <sz val="10"/>
      <color theme="1"/>
      <name val="Arial"/>
      <family val="2"/>
    </font>
    <font>
      <b/>
      <sz val="14"/>
      <name val="Times New Roman"/>
      <family val="1"/>
    </font>
    <font>
      <sz val="12"/>
      <color theme="1"/>
      <name val="Cambria"/>
      <family val="1"/>
      <scheme val="major"/>
    </font>
    <font>
      <sz val="14"/>
      <color theme="1"/>
      <name val="Cambria"/>
      <family val="1"/>
      <scheme val="major"/>
    </font>
    <font>
      <sz val="8"/>
      <color rgb="FF000000"/>
      <name val="Tahoma"/>
      <family val="2"/>
    </font>
    <font>
      <sz val="16"/>
      <color rgb="FFFF0000"/>
      <name val="Calibri"/>
      <family val="2"/>
      <scheme val="minor"/>
    </font>
    <font>
      <u/>
      <sz val="16"/>
      <color rgb="FFFF0000"/>
      <name val="Calibri"/>
      <family val="2"/>
      <scheme val="minor"/>
    </font>
    <font>
      <b/>
      <sz val="10"/>
      <color rgb="FF002060"/>
      <name val="Times New Roman"/>
      <family val="1"/>
    </font>
    <font>
      <b/>
      <sz val="11"/>
      <color rgb="FF7030A0"/>
      <name val="Times New Roman"/>
      <family val="1"/>
    </font>
    <font>
      <sz val="11"/>
      <color rgb="FF000000"/>
      <name val="Times New Roman"/>
      <family val="1"/>
    </font>
    <font>
      <sz val="9"/>
      <color rgb="FF000000"/>
      <name val="Times New Roman"/>
      <family val="1"/>
    </font>
    <font>
      <sz val="8"/>
      <color rgb="FF000000"/>
      <name val="Times New Roman"/>
      <family val="1"/>
    </font>
    <font>
      <b/>
      <sz val="14"/>
      <color rgb="FFFF0000"/>
      <name val="Times New Roman"/>
      <family val="1"/>
    </font>
    <font>
      <sz val="10"/>
      <color rgb="FF000000"/>
      <name val="Times New Roman"/>
      <family val="1"/>
    </font>
    <font>
      <b/>
      <sz val="11"/>
      <color rgb="FF000000"/>
      <name val="Times New Roman"/>
      <family val="1"/>
    </font>
    <font>
      <sz val="11"/>
      <color theme="1"/>
      <name val="Calibri"/>
      <family val="2"/>
    </font>
    <font>
      <sz val="10"/>
      <color rgb="FF800000"/>
      <name val="Times New Roman"/>
      <family val="1"/>
    </font>
    <font>
      <sz val="11"/>
      <color rgb="FFCCECFF"/>
      <name val="Times New Roman"/>
      <family val="1"/>
    </font>
    <font>
      <sz val="11"/>
      <color rgb="FF002060"/>
      <name val="Arial"/>
      <family val="2"/>
    </font>
    <font>
      <sz val="11"/>
      <color rgb="FF7030A0"/>
      <name val="Calibri"/>
      <family val="2"/>
      <scheme val="minor"/>
    </font>
    <font>
      <b/>
      <sz val="14"/>
      <color theme="1"/>
      <name val="Arial"/>
      <family val="2"/>
    </font>
    <font>
      <b/>
      <sz val="10"/>
      <color rgb="FF002060"/>
      <name val="Rupee Foradian"/>
    </font>
    <font>
      <b/>
      <sz val="11"/>
      <color rgb="FF002060"/>
      <name val="Times New Roman"/>
      <family val="1"/>
    </font>
    <font>
      <b/>
      <sz val="16"/>
      <color theme="1"/>
      <name val="Times New Roman"/>
      <family val="1"/>
    </font>
    <font>
      <b/>
      <sz val="12"/>
      <color theme="1"/>
      <name val="DevLys 010"/>
    </font>
    <font>
      <sz val="11"/>
      <color rgb="FF000000"/>
      <name val="Calibri"/>
      <family val="2"/>
    </font>
    <font>
      <sz val="8"/>
      <color rgb="FFFF0000"/>
      <name val="Times New Roman"/>
      <family val="1"/>
    </font>
    <font>
      <sz val="11"/>
      <color rgb="FFFF0000"/>
      <name val="Arial"/>
      <family val="2"/>
    </font>
    <font>
      <sz val="8"/>
      <name val="Tahoma"/>
      <family val="2"/>
    </font>
    <font>
      <b/>
      <sz val="18"/>
      <name val="Times New Roman"/>
      <family val="1"/>
    </font>
    <font>
      <sz val="10"/>
      <color theme="1"/>
      <name val="DevLys 010"/>
    </font>
    <font>
      <sz val="12"/>
      <color theme="1"/>
      <name val="DevLys 010"/>
    </font>
    <font>
      <sz val="14"/>
      <color theme="1"/>
      <name val="DevLys 010"/>
    </font>
  </fonts>
  <fills count="24">
    <fill>
      <patternFill patternType="none"/>
    </fill>
    <fill>
      <patternFill patternType="gray125"/>
    </fill>
    <fill>
      <patternFill patternType="solid">
        <fgColor rgb="FFF2DDDC"/>
        <bgColor rgb="FFF2DDDC"/>
      </patternFill>
    </fill>
    <fill>
      <patternFill patternType="solid">
        <fgColor rgb="FFFF0000"/>
        <bgColor indexed="64"/>
      </patternFill>
    </fill>
    <fill>
      <patternFill patternType="solid">
        <fgColor rgb="FFCCFFCC"/>
        <bgColor rgb="FFCCFFCC"/>
      </patternFill>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rgb="FF99FFCC"/>
        <bgColor indexed="64"/>
      </patternFill>
    </fill>
    <fill>
      <patternFill patternType="solid">
        <fgColor rgb="FFFFFFCC"/>
        <bgColor indexed="64"/>
      </patternFill>
    </fill>
    <fill>
      <patternFill patternType="solid">
        <fgColor rgb="FFFFCCCC"/>
        <bgColor indexed="64"/>
      </patternFill>
    </fill>
    <fill>
      <patternFill patternType="solid">
        <fgColor rgb="FF00FF99"/>
        <bgColor indexed="64"/>
      </patternFill>
    </fill>
    <fill>
      <patternFill patternType="solid">
        <fgColor rgb="FFFFCCFF"/>
        <bgColor indexed="64"/>
      </patternFill>
    </fill>
    <fill>
      <patternFill patternType="solid">
        <fgColor rgb="FFD1F034"/>
        <bgColor indexed="64"/>
      </patternFill>
    </fill>
    <fill>
      <gradientFill type="path" left="0.5" right="0.5" top="0.5" bottom="0.5">
        <stop position="0">
          <color theme="0"/>
        </stop>
        <stop position="1">
          <color rgb="FFFF0000"/>
        </stop>
      </gradientFill>
    </fill>
    <fill>
      <gradientFill type="path" left="0.5" right="0.5" top="0.5" bottom="0.5">
        <stop position="0">
          <color theme="0"/>
        </stop>
        <stop position="1">
          <color rgb="FFFFFF00"/>
        </stop>
      </gradientFill>
    </fill>
    <fill>
      <patternFill patternType="solid">
        <fgColor rgb="FFFFCC99"/>
        <bgColor rgb="FFFFCC99"/>
      </patternFill>
    </fill>
    <fill>
      <patternFill patternType="solid">
        <fgColor rgb="FFCCECFF"/>
        <bgColor indexed="64"/>
      </patternFill>
    </fill>
    <fill>
      <patternFill patternType="solid">
        <fgColor rgb="FFCCECFF"/>
        <bgColor rgb="FF92D050"/>
      </patternFill>
    </fill>
    <fill>
      <patternFill patternType="solid">
        <fgColor theme="0" tint="-4.9989318521683403E-2"/>
        <bgColor rgb="FFCCFFCC"/>
      </patternFill>
    </fill>
    <fill>
      <patternFill patternType="solid">
        <fgColor rgb="FFFFFF00"/>
        <bgColor rgb="FFCCFFCC"/>
      </patternFill>
    </fill>
    <fill>
      <patternFill patternType="solid">
        <fgColor rgb="FFFFC000"/>
        <bgColor rgb="FFFFCCFF"/>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double">
        <color rgb="FFE36C09"/>
      </left>
      <right/>
      <top style="double">
        <color rgb="FFE36C09"/>
      </top>
      <bottom/>
      <diagonal/>
    </border>
    <border>
      <left/>
      <right/>
      <top style="double">
        <color rgb="FFE36C09"/>
      </top>
      <bottom/>
      <diagonal/>
    </border>
    <border>
      <left/>
      <right style="thin">
        <color rgb="FF000000"/>
      </right>
      <top style="thin">
        <color rgb="FF000000"/>
      </top>
      <bottom style="thin">
        <color rgb="FF000000"/>
      </bottom>
      <diagonal/>
    </border>
    <border>
      <left/>
      <right/>
      <top style="thin">
        <color rgb="FF7030A0"/>
      </top>
      <bottom/>
      <diagonal/>
    </border>
    <border>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FF0000"/>
      </left>
      <right style="thin">
        <color rgb="FFFF0000"/>
      </right>
      <top style="thin">
        <color rgb="FFFF0000"/>
      </top>
      <bottom style="thin">
        <color rgb="FFFF0000"/>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rgb="FF7030A0"/>
      </left>
      <right/>
      <top style="medium">
        <color rgb="FF7030A0"/>
      </top>
      <bottom style="thin">
        <color rgb="FFE36C09"/>
      </bottom>
      <diagonal/>
    </border>
    <border>
      <left/>
      <right/>
      <top style="medium">
        <color rgb="FF7030A0"/>
      </top>
      <bottom style="thin">
        <color rgb="FFE36C09"/>
      </bottom>
      <diagonal/>
    </border>
    <border>
      <left/>
      <right style="medium">
        <color rgb="FFE36C09"/>
      </right>
      <top style="medium">
        <color rgb="FF7030A0"/>
      </top>
      <bottom style="thin">
        <color rgb="FFE36C09"/>
      </bottom>
      <diagonal/>
    </border>
    <border>
      <left style="medium">
        <color rgb="FFE36C09"/>
      </left>
      <right/>
      <top/>
      <bottom/>
      <diagonal/>
    </border>
    <border>
      <left style="medium">
        <color rgb="FFE36C09"/>
      </left>
      <right/>
      <top style="medium">
        <color rgb="FFE36C09"/>
      </top>
      <bottom/>
      <diagonal/>
    </border>
    <border>
      <left/>
      <right/>
      <top style="medium">
        <color rgb="FFE36C09"/>
      </top>
      <bottom/>
      <diagonal/>
    </border>
    <border>
      <left/>
      <right style="medium">
        <color rgb="FFE36C09"/>
      </right>
      <top style="medium">
        <color rgb="FFE36C09"/>
      </top>
      <bottom/>
      <diagonal/>
    </border>
    <border>
      <left style="medium">
        <color rgb="FF7030A0"/>
      </left>
      <right/>
      <top style="thin">
        <color rgb="FFE36C09"/>
      </top>
      <bottom style="thin">
        <color rgb="FFE36C09"/>
      </bottom>
      <diagonal/>
    </border>
    <border>
      <left/>
      <right/>
      <top style="thin">
        <color rgb="FFE36C09"/>
      </top>
      <bottom style="thin">
        <color rgb="FFE36C09"/>
      </bottom>
      <diagonal/>
    </border>
    <border>
      <left/>
      <right style="thin">
        <color rgb="FFE36C09"/>
      </right>
      <top style="thin">
        <color rgb="FFE36C09"/>
      </top>
      <bottom style="thin">
        <color rgb="FFE36C09"/>
      </bottom>
      <diagonal/>
    </border>
    <border>
      <left style="thin">
        <color rgb="FFE36C09"/>
      </left>
      <right/>
      <top style="thin">
        <color rgb="FFE36C09"/>
      </top>
      <bottom style="thin">
        <color rgb="FFE36C09"/>
      </bottom>
      <diagonal/>
    </border>
    <border>
      <left/>
      <right style="medium">
        <color rgb="FFE36C09"/>
      </right>
      <top style="thin">
        <color rgb="FFE36C09"/>
      </top>
      <bottom style="thin">
        <color rgb="FFE36C09"/>
      </bottom>
      <diagonal/>
    </border>
    <border>
      <left style="medium">
        <color rgb="FFE36C09"/>
      </left>
      <right style="medium">
        <color rgb="FFE36C09"/>
      </right>
      <top/>
      <bottom/>
      <diagonal/>
    </border>
    <border>
      <left style="medium">
        <color rgb="FFE36C09"/>
      </left>
      <right/>
      <top/>
      <bottom style="thin">
        <color rgb="FFE36C09"/>
      </bottom>
      <diagonal/>
    </border>
    <border>
      <left/>
      <right/>
      <top/>
      <bottom style="thin">
        <color rgb="FFE36C09"/>
      </bottom>
      <diagonal/>
    </border>
    <border>
      <left/>
      <right style="medium">
        <color rgb="FFE36C09"/>
      </right>
      <top/>
      <bottom style="thin">
        <color rgb="FFE36C09"/>
      </bottom>
      <diagonal/>
    </border>
    <border>
      <left style="medium">
        <color rgb="FF7030A0"/>
      </left>
      <right/>
      <top/>
      <bottom style="thin">
        <color rgb="FFE36C09"/>
      </bottom>
      <diagonal/>
    </border>
    <border>
      <left/>
      <right style="thin">
        <color rgb="FFE36C09"/>
      </right>
      <top/>
      <bottom style="thin">
        <color rgb="FFE36C09"/>
      </bottom>
      <diagonal/>
    </border>
    <border>
      <left style="medium">
        <color rgb="FFE36C09"/>
      </left>
      <right/>
      <top style="thin">
        <color rgb="FFE36C09"/>
      </top>
      <bottom style="thin">
        <color rgb="FFE36C09"/>
      </bottom>
      <diagonal/>
    </border>
    <border>
      <left style="thin">
        <color rgb="FFE36C09"/>
      </left>
      <right/>
      <top/>
      <bottom style="thin">
        <color rgb="FFE36C09"/>
      </bottom>
      <diagonal/>
    </border>
    <border>
      <left style="medium">
        <color rgb="FFE36C09"/>
      </left>
      <right/>
      <top style="thin">
        <color rgb="FFE36C09"/>
      </top>
      <bottom/>
      <diagonal/>
    </border>
    <border>
      <left/>
      <right/>
      <top style="thin">
        <color rgb="FFE36C09"/>
      </top>
      <bottom/>
      <diagonal/>
    </border>
    <border>
      <left/>
      <right style="medium">
        <color rgb="FFE36C09"/>
      </right>
      <top style="thin">
        <color rgb="FFE36C09"/>
      </top>
      <bottom/>
      <diagonal/>
    </border>
    <border>
      <left style="medium">
        <color rgb="FF7030A0"/>
      </left>
      <right/>
      <top style="thin">
        <color rgb="FFE36C09"/>
      </top>
      <bottom/>
      <diagonal/>
    </border>
    <border>
      <left/>
      <right style="thin">
        <color rgb="FF76923C"/>
      </right>
      <top style="thin">
        <color rgb="FFE36C09"/>
      </top>
      <bottom/>
      <diagonal/>
    </border>
    <border>
      <left/>
      <right style="medium">
        <color rgb="FFE36C09"/>
      </right>
      <top/>
      <bottom/>
      <diagonal/>
    </border>
    <border>
      <left style="medium">
        <color rgb="FF7030A0"/>
      </left>
      <right/>
      <top style="thin">
        <color rgb="FFE36C09"/>
      </top>
      <bottom style="thin">
        <color rgb="FF76923C"/>
      </bottom>
      <diagonal/>
    </border>
    <border>
      <left/>
      <right/>
      <top style="thin">
        <color rgb="FFE36C09"/>
      </top>
      <bottom style="thin">
        <color rgb="FF76923C"/>
      </bottom>
      <diagonal/>
    </border>
    <border>
      <left/>
      <right style="thin">
        <color rgb="FF76923C"/>
      </right>
      <top style="thin">
        <color rgb="FFE36C09"/>
      </top>
      <bottom style="thin">
        <color rgb="FF76923C"/>
      </bottom>
      <diagonal/>
    </border>
    <border>
      <left/>
      <right style="medium">
        <color rgb="FFE36C09"/>
      </right>
      <top style="thin">
        <color rgb="FFE36C09"/>
      </top>
      <bottom style="thin">
        <color rgb="FF76923C"/>
      </bottom>
      <diagonal/>
    </border>
    <border>
      <left/>
      <right style="thin">
        <color rgb="FF76923C"/>
      </right>
      <top/>
      <bottom style="thin">
        <color rgb="FFE36C09"/>
      </bottom>
      <diagonal/>
    </border>
    <border>
      <left style="medium">
        <color rgb="FF7030A0"/>
      </left>
      <right/>
      <top/>
      <bottom/>
      <diagonal/>
    </border>
    <border>
      <left/>
      <right style="thin">
        <color rgb="FF76923C"/>
      </right>
      <top/>
      <bottom/>
      <diagonal/>
    </border>
    <border>
      <left/>
      <right style="thin">
        <color rgb="FF76923C"/>
      </right>
      <top style="thin">
        <color rgb="FFE36C09"/>
      </top>
      <bottom style="thin">
        <color rgb="FFE36C09"/>
      </bottom>
      <diagonal/>
    </border>
    <border>
      <left style="medium">
        <color rgb="FF7030A0"/>
      </left>
      <right/>
      <top/>
      <bottom style="thin">
        <color rgb="FF76923C"/>
      </bottom>
      <diagonal/>
    </border>
    <border>
      <left/>
      <right/>
      <top/>
      <bottom style="thin">
        <color rgb="FF76923C"/>
      </bottom>
      <diagonal/>
    </border>
    <border>
      <left/>
      <right style="thin">
        <color rgb="FF76923C"/>
      </right>
      <top/>
      <bottom style="thin">
        <color rgb="FF76923C"/>
      </bottom>
      <diagonal/>
    </border>
    <border>
      <left style="medium">
        <color rgb="FF7030A0"/>
      </left>
      <right/>
      <top/>
      <bottom style="medium">
        <color rgb="FFE36C09"/>
      </bottom>
      <diagonal/>
    </border>
    <border>
      <left/>
      <right/>
      <top/>
      <bottom style="medium">
        <color rgb="FFE36C09"/>
      </bottom>
      <diagonal/>
    </border>
    <border>
      <left/>
      <right style="thin">
        <color rgb="FF76923C"/>
      </right>
      <top/>
      <bottom style="medium">
        <color rgb="FFE36C09"/>
      </bottom>
      <diagonal/>
    </border>
    <border>
      <left/>
      <right style="medium">
        <color rgb="FFE36C09"/>
      </right>
      <top/>
      <bottom style="medium">
        <color rgb="FFE36C09"/>
      </bottom>
      <diagonal/>
    </border>
    <border>
      <left style="medium">
        <color rgb="FFE36C09"/>
      </left>
      <right style="medium">
        <color rgb="FFE36C09"/>
      </right>
      <top/>
      <bottom style="medium">
        <color rgb="FFE36C09"/>
      </bottom>
      <diagonal/>
    </border>
    <border>
      <left style="medium">
        <color rgb="FFE36C09"/>
      </left>
      <right/>
      <top/>
      <bottom style="medium">
        <color rgb="FFE36C09"/>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bottom style="medium">
        <color rgb="FF000000"/>
      </bottom>
      <diagonal/>
    </border>
    <border>
      <left style="medium">
        <color indexed="64"/>
      </left>
      <right style="medium">
        <color indexed="64"/>
      </right>
      <top/>
      <bottom/>
      <diagonal/>
    </border>
    <border>
      <left style="thin">
        <color rgb="FF7030A0"/>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right style="medium">
        <color rgb="FF7030A0"/>
      </right>
      <top/>
      <bottom/>
      <diagonal/>
    </border>
    <border>
      <left/>
      <right style="medium">
        <color rgb="FF7030A0"/>
      </right>
      <top style="thin">
        <color rgb="FF000000"/>
      </top>
      <bottom style="thin">
        <color rgb="FF000000"/>
      </bottom>
      <diagonal/>
    </border>
    <border>
      <left/>
      <right style="thin">
        <color rgb="FF000000"/>
      </right>
      <top style="thin">
        <color rgb="FF000000"/>
      </top>
      <bottom style="medium">
        <color rgb="FF7030A0"/>
      </bottom>
      <diagonal/>
    </border>
    <border>
      <left style="thin">
        <color rgb="FF000000"/>
      </left>
      <right/>
      <top style="thin">
        <color rgb="FF000000"/>
      </top>
      <bottom style="medium">
        <color rgb="FF7030A0"/>
      </bottom>
      <diagonal/>
    </border>
    <border>
      <left/>
      <right style="medium">
        <color rgb="FF7030A0"/>
      </right>
      <top style="thin">
        <color rgb="FF000000"/>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thin">
        <color rgb="FF000000"/>
      </top>
      <bottom style="medium">
        <color rgb="FF7030A0"/>
      </bottom>
      <diagonal/>
    </border>
  </borders>
  <cellStyleXfs count="5">
    <xf numFmtId="0" fontId="0" fillId="0" borderId="0"/>
    <xf numFmtId="0" fontId="1" fillId="0" borderId="0"/>
    <xf numFmtId="0" fontId="10" fillId="15" borderId="12">
      <alignment horizontal="center" vertical="center" wrapText="1"/>
      <protection locked="0"/>
    </xf>
    <xf numFmtId="0" fontId="1" fillId="0" borderId="0"/>
    <xf numFmtId="167" fontId="1" fillId="0" borderId="0" applyFont="0" applyFill="0" applyBorder="0" applyAlignment="0" applyProtection="0"/>
  </cellStyleXfs>
  <cellXfs count="178">
    <xf numFmtId="0" fontId="0" fillId="0" borderId="0" xfId="0"/>
    <xf numFmtId="0" fontId="0" fillId="0" borderId="0" xfId="0" applyBorder="1"/>
    <xf numFmtId="0" fontId="13" fillId="9" borderId="0" xfId="0" applyFont="1" applyFill="1" applyBorder="1" applyAlignment="1" applyProtection="1">
      <alignment horizontal="center" vertical="top"/>
      <protection hidden="1"/>
    </xf>
    <xf numFmtId="0" fontId="16" fillId="13" borderId="1" xfId="0" applyFont="1" applyFill="1" applyBorder="1" applyAlignment="1" applyProtection="1">
      <alignment vertical="center"/>
      <protection hidden="1"/>
    </xf>
    <xf numFmtId="0" fontId="9" fillId="12" borderId="0" xfId="0" applyFont="1" applyFill="1"/>
    <xf numFmtId="0" fontId="9" fillId="12" borderId="0" xfId="0" applyFont="1" applyFill="1" applyAlignment="1"/>
    <xf numFmtId="0" fontId="9" fillId="9" borderId="0" xfId="0" applyFont="1" applyFill="1"/>
    <xf numFmtId="0" fontId="11" fillId="9" borderId="4" xfId="0" applyFont="1" applyFill="1" applyBorder="1" applyAlignment="1" applyProtection="1">
      <alignment vertical="top" wrapText="1"/>
      <protection hidden="1"/>
    </xf>
    <xf numFmtId="0" fontId="15" fillId="8" borderId="0" xfId="0" applyFont="1" applyFill="1" applyBorder="1" applyAlignment="1" applyProtection="1">
      <alignment vertical="top" wrapText="1"/>
      <protection hidden="1"/>
    </xf>
    <xf numFmtId="0" fontId="16" fillId="13" borderId="2" xfId="0" applyFont="1" applyFill="1" applyBorder="1" applyAlignment="1" applyProtection="1">
      <alignment vertical="center"/>
      <protection hidden="1"/>
    </xf>
    <xf numFmtId="0" fontId="25" fillId="0" borderId="0" xfId="0" applyFont="1" applyFill="1" applyBorder="1"/>
    <xf numFmtId="0" fontId="29" fillId="0" borderId="0" xfId="0" applyFont="1" applyFill="1" applyBorder="1" applyAlignment="1">
      <alignmen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center"/>
    </xf>
    <xf numFmtId="0" fontId="31" fillId="0" borderId="59" xfId="0" applyFont="1" applyBorder="1" applyAlignment="1">
      <alignment horizontal="center" vertical="center"/>
    </xf>
    <xf numFmtId="0" fontId="32" fillId="0" borderId="59" xfId="0" applyFont="1" applyBorder="1" applyAlignment="1">
      <alignment horizontal="center" vertical="center"/>
    </xf>
    <xf numFmtId="0" fontId="31" fillId="0" borderId="0" xfId="0" applyFont="1" applyAlignment="1">
      <alignment horizontal="center" vertical="center"/>
    </xf>
    <xf numFmtId="0" fontId="25" fillId="19" borderId="18" xfId="0" applyFont="1" applyFill="1" applyBorder="1" applyAlignment="1">
      <alignment vertical="center"/>
    </xf>
    <xf numFmtId="0" fontId="25" fillId="19" borderId="27" xfId="0" applyFont="1" applyFill="1" applyBorder="1" applyAlignment="1">
      <alignment vertical="center"/>
    </xf>
    <xf numFmtId="0" fontId="33" fillId="19" borderId="27" xfId="0" applyFont="1" applyFill="1" applyBorder="1" applyAlignment="1">
      <alignment vertical="center"/>
    </xf>
    <xf numFmtId="0" fontId="0" fillId="5" borderId="0" xfId="0" applyFill="1"/>
    <xf numFmtId="0" fontId="35" fillId="7" borderId="0" xfId="0" applyFont="1" applyFill="1"/>
    <xf numFmtId="0" fontId="25" fillId="0" borderId="68" xfId="0" applyFont="1" applyFill="1" applyBorder="1"/>
    <xf numFmtId="0" fontId="25" fillId="0" borderId="68" xfId="0" applyFont="1" applyFill="1" applyBorder="1" applyAlignment="1">
      <alignment horizontal="center"/>
    </xf>
    <xf numFmtId="0" fontId="0" fillId="0" borderId="66" xfId="0" applyBorder="1"/>
    <xf numFmtId="0" fontId="35" fillId="7" borderId="68" xfId="0" applyFont="1" applyFill="1" applyBorder="1"/>
    <xf numFmtId="0" fontId="29" fillId="19" borderId="27" xfId="0" applyFont="1" applyFill="1" applyBorder="1" applyAlignment="1">
      <alignment horizontal="center"/>
    </xf>
    <xf numFmtId="0" fontId="0" fillId="3" borderId="0" xfId="0" applyFill="1" applyAlignment="1">
      <alignment horizontal="center"/>
    </xf>
    <xf numFmtId="0" fontId="31" fillId="23" borderId="0" xfId="0" applyFont="1" applyFill="1" applyBorder="1" applyAlignment="1">
      <alignment horizontal="center" vertical="center"/>
    </xf>
    <xf numFmtId="0" fontId="31" fillId="0" borderId="0" xfId="0" applyFont="1" applyBorder="1" applyAlignment="1">
      <alignment horizontal="center" vertical="center"/>
    </xf>
    <xf numFmtId="0" fontId="0" fillId="10" borderId="0" xfId="0" applyFill="1" applyAlignment="1">
      <alignment horizontal="center"/>
    </xf>
    <xf numFmtId="0" fontId="9" fillId="12" borderId="0" xfId="0" applyFont="1" applyFill="1" applyAlignment="1">
      <alignment horizontal="center"/>
    </xf>
    <xf numFmtId="0" fontId="17" fillId="11" borderId="0" xfId="0" applyFont="1" applyFill="1" applyBorder="1" applyAlignment="1" applyProtection="1">
      <alignment horizontal="center"/>
      <protection hidden="1"/>
    </xf>
    <xf numFmtId="0" fontId="21" fillId="17" borderId="13" xfId="0" applyFont="1" applyFill="1" applyBorder="1" applyAlignment="1">
      <alignment horizontal="center" vertical="center"/>
    </xf>
    <xf numFmtId="0" fontId="0" fillId="17" borderId="14" xfId="0" applyFill="1" applyBorder="1" applyAlignment="1">
      <alignment horizontal="center" vertical="center"/>
    </xf>
    <xf numFmtId="0" fontId="5" fillId="0" borderId="33"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6" xfId="0" applyFont="1" applyFill="1" applyBorder="1" applyAlignment="1">
      <alignment horizontal="center" vertical="center"/>
    </xf>
    <xf numFmtId="0" fontId="39" fillId="18" borderId="15" xfId="0" applyFont="1" applyFill="1" applyBorder="1" applyAlignment="1">
      <alignment horizontal="center" vertical="center"/>
    </xf>
    <xf numFmtId="0" fontId="15" fillId="0" borderId="16" xfId="0" applyFont="1" applyFill="1" applyBorder="1"/>
    <xf numFmtId="0" fontId="15" fillId="0" borderId="17" xfId="0" applyFont="1" applyFill="1" applyBorder="1"/>
    <xf numFmtId="0" fontId="40" fillId="4" borderId="19" xfId="0" applyFont="1" applyFill="1" applyBorder="1" applyAlignment="1">
      <alignment horizontal="center" vertical="center" wrapText="1"/>
    </xf>
    <xf numFmtId="0" fontId="15" fillId="0" borderId="20" xfId="0" applyFont="1" applyFill="1" applyBorder="1"/>
    <xf numFmtId="0" fontId="15" fillId="0" borderId="21" xfId="0" applyFont="1" applyFill="1" applyBorder="1"/>
    <xf numFmtId="0" fontId="15" fillId="0" borderId="28" xfId="0" applyFont="1" applyFill="1" applyBorder="1"/>
    <xf numFmtId="0" fontId="15" fillId="0" borderId="29" xfId="0" applyFont="1" applyFill="1" applyBorder="1"/>
    <xf numFmtId="0" fontId="15" fillId="0" borderId="30" xfId="0" applyFont="1" applyFill="1" applyBorder="1"/>
    <xf numFmtId="0" fontId="38" fillId="0" borderId="22" xfId="0" applyFont="1" applyFill="1" applyBorder="1" applyAlignment="1">
      <alignment horizontal="center" vertical="center"/>
    </xf>
    <xf numFmtId="0" fontId="34" fillId="0" borderId="23" xfId="0" applyFont="1" applyFill="1" applyBorder="1"/>
    <xf numFmtId="0" fontId="34" fillId="0" borderId="24" xfId="0" applyFont="1" applyFill="1" applyBorder="1"/>
    <xf numFmtId="49" fontId="25" fillId="0" borderId="25" xfId="0" applyNumberFormat="1" applyFont="1" applyFill="1" applyBorder="1" applyAlignment="1">
      <alignment horizontal="center" vertical="center" wrapText="1"/>
    </xf>
    <xf numFmtId="0" fontId="3" fillId="0" borderId="23" xfId="0" applyFont="1" applyFill="1" applyBorder="1"/>
    <xf numFmtId="0" fontId="3" fillId="0" borderId="26" xfId="0" applyFont="1" applyFill="1" applyBorder="1"/>
    <xf numFmtId="0" fontId="38" fillId="0" borderId="31" xfId="0" applyFont="1" applyFill="1" applyBorder="1" applyAlignment="1">
      <alignment horizontal="center" vertical="center"/>
    </xf>
    <xf numFmtId="0" fontId="34" fillId="0" borderId="29" xfId="0" applyFont="1" applyFill="1" applyBorder="1"/>
    <xf numFmtId="0" fontId="34" fillId="0" borderId="32" xfId="0" applyFont="1" applyFill="1" applyBorder="1"/>
    <xf numFmtId="49" fontId="26" fillId="0" borderId="25" xfId="0" applyNumberFormat="1" applyFont="1" applyFill="1" applyBorder="1" applyAlignment="1">
      <alignment horizontal="center" vertical="center" wrapText="1"/>
    </xf>
    <xf numFmtId="0" fontId="3" fillId="0" borderId="23" xfId="0" applyFont="1" applyFill="1" applyBorder="1" applyAlignment="1">
      <alignment horizontal="center"/>
    </xf>
    <xf numFmtId="0" fontId="3" fillId="0" borderId="26" xfId="0" applyFont="1" applyFill="1" applyBorder="1" applyAlignment="1">
      <alignment horizontal="center"/>
    </xf>
    <xf numFmtId="49" fontId="25" fillId="0" borderId="25" xfId="0" applyNumberFormat="1" applyFont="1" applyFill="1" applyBorder="1" applyAlignment="1">
      <alignment horizontal="center" vertical="center"/>
    </xf>
    <xf numFmtId="49" fontId="25" fillId="0" borderId="23" xfId="0" applyNumberFormat="1" applyFont="1" applyFill="1" applyBorder="1" applyAlignment="1">
      <alignment horizontal="center" vertical="center"/>
    </xf>
    <xf numFmtId="49" fontId="25" fillId="0" borderId="24" xfId="0" applyNumberFormat="1" applyFont="1" applyFill="1" applyBorder="1" applyAlignment="1">
      <alignment horizontal="center" vertical="center"/>
    </xf>
    <xf numFmtId="0" fontId="24" fillId="0" borderId="34" xfId="0" applyFont="1" applyFill="1" applyBorder="1" applyAlignment="1">
      <alignment horizontal="center" vertical="center"/>
    </xf>
    <xf numFmtId="0" fontId="3" fillId="0" borderId="29" xfId="0" applyFont="1" applyFill="1" applyBorder="1"/>
    <xf numFmtId="0" fontId="3" fillId="0" borderId="32" xfId="0" applyFont="1" applyFill="1" applyBorder="1"/>
    <xf numFmtId="0" fontId="25" fillId="0" borderId="34" xfId="0" applyFont="1" applyFill="1" applyBorder="1" applyAlignment="1">
      <alignment horizontal="center" vertical="center"/>
    </xf>
    <xf numFmtId="0" fontId="3" fillId="0" borderId="30" xfId="0" applyFont="1" applyFill="1" applyBorder="1"/>
    <xf numFmtId="0" fontId="40" fillId="4" borderId="35" xfId="0" applyFont="1" applyFill="1" applyBorder="1" applyAlignment="1">
      <alignment horizontal="center" vertical="center" wrapText="1"/>
    </xf>
    <xf numFmtId="0" fontId="15" fillId="0" borderId="36" xfId="0" applyFont="1" applyFill="1" applyBorder="1"/>
    <xf numFmtId="0" fontId="15" fillId="0" borderId="37" xfId="0" applyFont="1" applyFill="1" applyBorder="1"/>
    <xf numFmtId="0" fontId="40" fillId="4" borderId="18" xfId="0" applyFont="1" applyFill="1" applyBorder="1" applyAlignment="1">
      <alignment horizontal="center" vertical="center" wrapText="1"/>
    </xf>
    <xf numFmtId="0" fontId="15" fillId="0" borderId="0" xfId="0" applyFont="1" applyFill="1" applyBorder="1"/>
    <xf numFmtId="0" fontId="15" fillId="0" borderId="40" xfId="0" applyFont="1" applyFill="1" applyBorder="1"/>
    <xf numFmtId="0" fontId="15" fillId="0" borderId="18" xfId="0" applyFont="1" applyFill="1" applyBorder="1"/>
    <xf numFmtId="0" fontId="15" fillId="0" borderId="0" xfId="0" applyFont="1" applyFill="1" applyBorder="1" applyAlignment="1"/>
    <xf numFmtId="0" fontId="38" fillId="2" borderId="38" xfId="0" applyFont="1" applyFill="1" applyBorder="1" applyAlignment="1">
      <alignment horizontal="center" vertical="center"/>
    </xf>
    <xf numFmtId="0" fontId="34" fillId="0" borderId="36" xfId="0" applyFont="1" applyFill="1" applyBorder="1"/>
    <xf numFmtId="0" fontId="34" fillId="0" borderId="39" xfId="0" applyFont="1" applyFill="1" applyBorder="1"/>
    <xf numFmtId="0" fontId="23" fillId="2" borderId="36" xfId="0" applyFont="1" applyFill="1" applyBorder="1" applyAlignment="1">
      <alignment horizontal="center" vertical="center"/>
    </xf>
    <xf numFmtId="0" fontId="34" fillId="0" borderId="37" xfId="0" applyFont="1" applyFill="1" applyBorder="1"/>
    <xf numFmtId="0" fontId="25" fillId="0" borderId="41" xfId="0" applyFont="1" applyFill="1" applyBorder="1" applyAlignment="1">
      <alignment horizontal="left" vertical="center"/>
    </xf>
    <xf numFmtId="0" fontId="3" fillId="0" borderId="42" xfId="0" applyFont="1" applyFill="1" applyBorder="1"/>
    <xf numFmtId="0" fontId="3" fillId="0" borderId="43" xfId="0" applyFont="1" applyFill="1" applyBorder="1"/>
    <xf numFmtId="0" fontId="25" fillId="0" borderId="42" xfId="0" applyFont="1" applyFill="1" applyBorder="1" applyAlignment="1" applyProtection="1">
      <alignment horizontal="center" vertical="center"/>
      <protection locked="0"/>
    </xf>
    <xf numFmtId="0" fontId="3" fillId="0" borderId="42" xfId="0" applyFont="1" applyFill="1" applyBorder="1" applyProtection="1">
      <protection locked="0"/>
    </xf>
    <xf numFmtId="0" fontId="3" fillId="0" borderId="44" xfId="0" applyFont="1" applyFill="1" applyBorder="1" applyProtection="1">
      <protection locked="0"/>
    </xf>
    <xf numFmtId="0" fontId="25" fillId="0" borderId="31" xfId="0" applyFont="1" applyFill="1" applyBorder="1" applyAlignment="1">
      <alignment horizontal="left" vertical="center"/>
    </xf>
    <xf numFmtId="0" fontId="3" fillId="0" borderId="45" xfId="0" applyFont="1" applyFill="1" applyBorder="1"/>
    <xf numFmtId="0" fontId="25" fillId="0" borderId="29" xfId="0" applyFont="1" applyFill="1" applyBorder="1" applyAlignment="1" applyProtection="1">
      <alignment horizontal="center" vertical="center"/>
      <protection locked="0"/>
    </xf>
    <xf numFmtId="0" fontId="3" fillId="0" borderId="29" xfId="0" applyFont="1" applyFill="1" applyBorder="1" applyProtection="1">
      <protection locked="0"/>
    </xf>
    <xf numFmtId="0" fontId="3" fillId="0" borderId="30" xfId="0" applyFont="1" applyFill="1" applyBorder="1" applyProtection="1">
      <protection locked="0"/>
    </xf>
    <xf numFmtId="0" fontId="38" fillId="2" borderId="46" xfId="0" applyFont="1" applyFill="1" applyBorder="1" applyAlignment="1">
      <alignment horizontal="center" vertical="center"/>
    </xf>
    <xf numFmtId="0" fontId="34" fillId="0" borderId="0" xfId="0" applyFont="1" applyFill="1" applyBorder="1"/>
    <xf numFmtId="0" fontId="34" fillId="0" borderId="47" xfId="0" applyFont="1" applyFill="1" applyBorder="1"/>
    <xf numFmtId="0" fontId="23" fillId="2" borderId="0" xfId="0" applyFont="1" applyFill="1" applyBorder="1" applyAlignment="1">
      <alignment horizontal="center" vertical="center"/>
    </xf>
    <xf numFmtId="0" fontId="34" fillId="0" borderId="40" xfId="0" applyFont="1" applyFill="1" applyBorder="1"/>
    <xf numFmtId="0" fontId="15" fillId="0" borderId="57" xfId="0" applyFont="1" applyFill="1" applyBorder="1"/>
    <xf numFmtId="0" fontId="15" fillId="0" borderId="53" xfId="0" applyFont="1" applyFill="1" applyBorder="1"/>
    <xf numFmtId="0" fontId="15" fillId="0" borderId="55" xfId="0" applyFont="1" applyFill="1" applyBorder="1"/>
    <xf numFmtId="0" fontId="38" fillId="2" borderId="22" xfId="0" applyFont="1" applyFill="1" applyBorder="1" applyAlignment="1">
      <alignment horizontal="center" vertical="center"/>
    </xf>
    <xf numFmtId="0" fontId="34" fillId="0" borderId="48" xfId="0" applyFont="1" applyFill="1" applyBorder="1"/>
    <xf numFmtId="0" fontId="23" fillId="2" borderId="23" xfId="0" applyFont="1" applyFill="1" applyBorder="1" applyAlignment="1">
      <alignment horizontal="center" vertical="center"/>
    </xf>
    <xf numFmtId="0" fontId="25" fillId="0" borderId="49" xfId="0" applyFont="1" applyFill="1" applyBorder="1" applyAlignment="1">
      <alignment horizontal="left" vertical="center"/>
    </xf>
    <xf numFmtId="0" fontId="3" fillId="0" borderId="50" xfId="0" applyFont="1" applyFill="1" applyBorder="1"/>
    <xf numFmtId="0" fontId="3" fillId="0" borderId="51" xfId="0" applyFont="1" applyFill="1" applyBorder="1"/>
    <xf numFmtId="0" fontId="27" fillId="5" borderId="10" xfId="0" applyFont="1" applyFill="1" applyBorder="1" applyAlignment="1">
      <alignment horizontal="center" vertical="top"/>
    </xf>
    <xf numFmtId="0" fontId="27" fillId="5" borderId="62" xfId="0" applyFont="1" applyFill="1" applyBorder="1" applyAlignment="1">
      <alignment horizontal="center" vertical="top"/>
    </xf>
    <xf numFmtId="0" fontId="27" fillId="5" borderId="11" xfId="0" applyFont="1" applyFill="1" applyBorder="1" applyAlignment="1">
      <alignment horizontal="center" vertical="top"/>
    </xf>
    <xf numFmtId="0" fontId="25" fillId="6" borderId="46"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40" xfId="0" applyFont="1" applyFill="1" applyBorder="1" applyAlignment="1">
      <alignment horizontal="center" vertical="center"/>
    </xf>
    <xf numFmtId="0" fontId="42" fillId="20" borderId="27" xfId="0" applyFont="1" applyFill="1" applyBorder="1" applyAlignment="1">
      <alignment horizontal="center" vertical="center" wrapText="1"/>
    </xf>
    <xf numFmtId="0" fontId="43" fillId="19" borderId="56" xfId="0" applyFont="1" applyFill="1" applyBorder="1"/>
    <xf numFmtId="0" fontId="25" fillId="0" borderId="52" xfId="0" applyFont="1" applyFill="1" applyBorder="1" applyAlignment="1">
      <alignment horizontal="left" vertical="center" wrapText="1"/>
    </xf>
    <xf numFmtId="0" fontId="3" fillId="0" borderId="53" xfId="0" applyFont="1" applyFill="1" applyBorder="1"/>
    <xf numFmtId="0" fontId="3" fillId="0" borderId="54" xfId="0" applyFont="1" applyFill="1" applyBorder="1"/>
    <xf numFmtId="0" fontId="25" fillId="0" borderId="50" xfId="0" applyFont="1" applyFill="1" applyBorder="1" applyAlignment="1" applyProtection="1">
      <alignment horizontal="center" vertical="center"/>
      <protection locked="0"/>
    </xf>
    <xf numFmtId="0" fontId="3" fillId="0" borderId="50" xfId="0" applyFont="1" applyFill="1" applyBorder="1" applyProtection="1">
      <protection locked="0"/>
    </xf>
    <xf numFmtId="0" fontId="34" fillId="0" borderId="26" xfId="0" applyFont="1" applyFill="1" applyBorder="1"/>
    <xf numFmtId="0" fontId="0" fillId="14" borderId="63" xfId="0" applyFill="1" applyBorder="1" applyAlignment="1">
      <alignment horizontal="center"/>
    </xf>
    <xf numFmtId="0" fontId="0" fillId="14" borderId="8" xfId="0" applyFill="1" applyBorder="1" applyAlignment="1">
      <alignment horizontal="center"/>
    </xf>
    <xf numFmtId="0" fontId="0" fillId="14" borderId="64" xfId="0" applyFill="1" applyBorder="1" applyAlignment="1">
      <alignment horizontal="center"/>
    </xf>
    <xf numFmtId="0" fontId="0" fillId="14" borderId="65" xfId="0" applyFill="1" applyBorder="1" applyAlignment="1">
      <alignment horizontal="center"/>
    </xf>
    <xf numFmtId="0" fontId="0" fillId="14" borderId="66" xfId="0" applyFill="1" applyBorder="1" applyAlignment="1">
      <alignment horizontal="center"/>
    </xf>
    <xf numFmtId="0" fontId="0" fillId="14" borderId="67" xfId="0" applyFill="1" applyBorder="1" applyAlignment="1">
      <alignment horizontal="center"/>
    </xf>
    <xf numFmtId="14" fontId="27" fillId="21" borderId="0" xfId="0" applyNumberFormat="1" applyFont="1" applyFill="1" applyBorder="1" applyAlignment="1" applyProtection="1">
      <alignment horizontal="center" vertical="center"/>
      <protection locked="0"/>
    </xf>
    <xf numFmtId="0" fontId="8" fillId="0" borderId="9" xfId="0" applyFont="1" applyFill="1" applyBorder="1" applyAlignment="1">
      <alignment horizontal="left" vertical="center" wrapText="1"/>
    </xf>
    <xf numFmtId="0" fontId="3" fillId="0" borderId="9" xfId="0" applyFont="1" applyFill="1" applyBorder="1"/>
    <xf numFmtId="0" fontId="3" fillId="0" borderId="69" xfId="0" applyFont="1" applyFill="1" applyBorder="1"/>
    <xf numFmtId="0" fontId="12" fillId="0" borderId="73" xfId="0" applyFont="1" applyFill="1" applyBorder="1" applyAlignment="1">
      <alignment horizontal="center" vertical="center"/>
    </xf>
    <xf numFmtId="0" fontId="15" fillId="0" borderId="74" xfId="0" applyFont="1" applyFill="1" applyBorder="1" applyAlignment="1"/>
    <xf numFmtId="0" fontId="15" fillId="0" borderId="75" xfId="0" applyFont="1" applyFill="1" applyBorder="1" applyAlignment="1"/>
    <xf numFmtId="0" fontId="26" fillId="0" borderId="0" xfId="0" applyFont="1" applyFill="1" applyBorder="1" applyAlignment="1">
      <alignment horizontal="left" vertical="center" wrapText="1"/>
    </xf>
    <xf numFmtId="0" fontId="15" fillId="0" borderId="68" xfId="0" applyFont="1" applyFill="1" applyBorder="1" applyAlignment="1"/>
    <xf numFmtId="0" fontId="25" fillId="0" borderId="9" xfId="0" applyFont="1" applyFill="1" applyBorder="1" applyAlignment="1">
      <alignment horizontal="center" vertical="center" wrapText="1"/>
    </xf>
    <xf numFmtId="0" fontId="3" fillId="0" borderId="7" xfId="0" applyFont="1" applyFill="1" applyBorder="1"/>
    <xf numFmtId="0" fontId="14" fillId="0" borderId="58" xfId="0" applyFont="1" applyFill="1" applyBorder="1" applyAlignment="1" applyProtection="1">
      <alignment horizontal="center" vertical="center" wrapText="1"/>
      <protection locked="0" hidden="1"/>
    </xf>
    <xf numFmtId="0" fontId="2" fillId="0" borderId="9" xfId="0" applyFont="1" applyFill="1" applyBorder="1" applyProtection="1">
      <protection locked="0" hidden="1"/>
    </xf>
    <xf numFmtId="0" fontId="2" fillId="0" borderId="69" xfId="0" applyFont="1" applyFill="1" applyBorder="1" applyProtection="1">
      <protection locked="0" hidden="1"/>
    </xf>
    <xf numFmtId="0" fontId="25" fillId="0" borderId="58" xfId="0" applyFont="1" applyFill="1" applyBorder="1" applyAlignment="1" applyProtection="1">
      <alignment horizontal="center" vertical="center" wrapText="1"/>
      <protection locked="0" hidden="1"/>
    </xf>
    <xf numFmtId="0" fontId="3" fillId="0" borderId="9" xfId="0" applyFont="1" applyFill="1" applyBorder="1" applyProtection="1">
      <protection locked="0" hidden="1"/>
    </xf>
    <xf numFmtId="0" fontId="3" fillId="0" borderId="69" xfId="0" applyFont="1" applyFill="1" applyBorder="1" applyProtection="1">
      <protection locked="0" hidden="1"/>
    </xf>
    <xf numFmtId="0" fontId="29" fillId="0" borderId="58" xfId="0" applyFont="1" applyFill="1" applyBorder="1" applyAlignment="1" applyProtection="1">
      <alignment horizontal="center" vertical="center" wrapText="1"/>
      <protection locked="0" hidden="1"/>
    </xf>
    <xf numFmtId="0" fontId="3" fillId="0" borderId="7" xfId="0" applyFont="1" applyFill="1" applyBorder="1" applyProtection="1">
      <protection locked="0" hidden="1"/>
    </xf>
    <xf numFmtId="0" fontId="25" fillId="0" borderId="58"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9" fillId="0" borderId="0" xfId="0" applyFont="1" applyFill="1" applyBorder="1" applyAlignment="1">
      <alignment horizontal="left" vertical="center"/>
    </xf>
    <xf numFmtId="0" fontId="26" fillId="0" borderId="9" xfId="0" applyFont="1" applyFill="1" applyBorder="1" applyAlignment="1">
      <alignment horizontal="left" vertical="center" wrapText="1"/>
    </xf>
    <xf numFmtId="0" fontId="26" fillId="0" borderId="58" xfId="0" applyFont="1" applyFill="1" applyBorder="1" applyAlignment="1">
      <alignment horizontal="center" vertical="center"/>
    </xf>
    <xf numFmtId="0" fontId="26" fillId="0" borderId="58" xfId="0" applyFont="1" applyFill="1" applyBorder="1" applyAlignment="1">
      <alignment horizontal="center" vertical="center" wrapText="1"/>
    </xf>
    <xf numFmtId="0" fontId="30" fillId="0" borderId="0" xfId="0" applyFont="1" applyFill="1" applyBorder="1" applyAlignment="1">
      <alignment horizontal="center"/>
    </xf>
    <xf numFmtId="0" fontId="25" fillId="0" borderId="58" xfId="0" applyFont="1" applyFill="1" applyBorder="1" applyAlignment="1" applyProtection="1">
      <alignment horizontal="center" vertical="center"/>
      <protection locked="0" hidden="1"/>
    </xf>
    <xf numFmtId="0" fontId="25" fillId="0" borderId="58" xfId="0" applyFont="1" applyFill="1" applyBorder="1" applyAlignment="1" applyProtection="1">
      <alignment horizontal="center"/>
      <protection locked="0" hidden="1"/>
    </xf>
    <xf numFmtId="0" fontId="29" fillId="0" borderId="0" xfId="0" applyFont="1" applyFill="1" applyBorder="1" applyAlignment="1">
      <alignment horizontal="center" vertical="center"/>
    </xf>
    <xf numFmtId="0" fontId="30" fillId="0" borderId="9" xfId="0" applyFont="1" applyFill="1" applyBorder="1" applyAlignment="1">
      <alignment horizontal="center"/>
    </xf>
    <xf numFmtId="0" fontId="27" fillId="0" borderId="9" xfId="0" applyFont="1" applyFill="1" applyBorder="1" applyAlignment="1">
      <alignment horizontal="center" vertical="center" wrapText="1"/>
    </xf>
    <xf numFmtId="0" fontId="27" fillId="0" borderId="58" xfId="0" applyFont="1" applyFill="1" applyBorder="1" applyAlignment="1">
      <alignment horizontal="center" vertical="center" wrapText="1"/>
    </xf>
    <xf numFmtId="0" fontId="28" fillId="0" borderId="58" xfId="0" applyFont="1" applyFill="1" applyBorder="1" applyAlignment="1" applyProtection="1">
      <alignment horizontal="center" vertical="center"/>
      <protection locked="0" hidden="1"/>
    </xf>
    <xf numFmtId="0" fontId="26" fillId="0" borderId="9"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 fillId="0" borderId="70" xfId="0" applyFont="1" applyFill="1" applyBorder="1"/>
    <xf numFmtId="0" fontId="25" fillId="0" borderId="71" xfId="0" applyFont="1" applyFill="1" applyBorder="1" applyAlignment="1">
      <alignment horizontal="center" vertical="center" wrapText="1"/>
    </xf>
    <xf numFmtId="0" fontId="25" fillId="0" borderId="71" xfId="0" applyFont="1" applyFill="1" applyBorder="1" applyAlignment="1" applyProtection="1">
      <alignment horizontal="center" vertical="center" wrapText="1"/>
      <protection locked="0" hidden="1"/>
    </xf>
    <xf numFmtId="0" fontId="3" fillId="0" borderId="72" xfId="0" applyFont="1" applyFill="1" applyBorder="1" applyProtection="1">
      <protection locked="0" hidden="1"/>
    </xf>
    <xf numFmtId="0" fontId="31" fillId="0" borderId="61" xfId="0" applyFont="1" applyBorder="1" applyAlignment="1">
      <alignment horizontal="center" vertical="center"/>
    </xf>
    <xf numFmtId="0" fontId="0" fillId="0" borderId="0" xfId="0" applyAlignment="1">
      <alignment horizontal="center"/>
    </xf>
    <xf numFmtId="0" fontId="31" fillId="22" borderId="60" xfId="0" applyFont="1" applyFill="1" applyBorder="1" applyAlignment="1">
      <alignment horizontal="center" vertical="center"/>
    </xf>
    <xf numFmtId="0" fontId="31" fillId="22" borderId="0" xfId="0" applyFont="1" applyFill="1" applyBorder="1" applyAlignment="1">
      <alignment horizontal="center" vertical="center"/>
    </xf>
    <xf numFmtId="0" fontId="31" fillId="23" borderId="0" xfId="0" applyFont="1" applyFill="1" applyBorder="1" applyAlignment="1">
      <alignment horizontal="center" vertical="center"/>
    </xf>
    <xf numFmtId="0" fontId="4" fillId="5" borderId="29" xfId="0" applyFont="1" applyFill="1" applyBorder="1" applyAlignment="1" applyProtection="1">
      <alignment horizontal="center" vertical="center"/>
      <protection locked="0"/>
    </xf>
    <xf numFmtId="0" fontId="36" fillId="5" borderId="29" xfId="0" applyFont="1" applyFill="1" applyBorder="1" applyProtection="1">
      <protection locked="0"/>
    </xf>
    <xf numFmtId="0" fontId="36" fillId="5" borderId="30" xfId="0" applyFont="1" applyFill="1" applyBorder="1" applyProtection="1">
      <protection locked="0"/>
    </xf>
    <xf numFmtId="0" fontId="45" fillId="16" borderId="5" xfId="0" applyFont="1" applyFill="1" applyBorder="1" applyAlignment="1" applyProtection="1">
      <alignment horizontal="center" vertical="center"/>
      <protection hidden="1"/>
    </xf>
    <xf numFmtId="0" fontId="45" fillId="16" borderId="6" xfId="0" applyFont="1" applyFill="1" applyBorder="1" applyAlignment="1" applyProtection="1">
      <alignment horizontal="center" vertical="center"/>
      <protection hidden="1"/>
    </xf>
    <xf numFmtId="0" fontId="47" fillId="0" borderId="3" xfId="0" applyFont="1" applyFill="1" applyBorder="1" applyAlignment="1" applyProtection="1">
      <alignment vertical="top" wrapText="1"/>
      <protection hidden="1"/>
    </xf>
    <xf numFmtId="0" fontId="48" fillId="0" borderId="3" xfId="0" applyFont="1" applyFill="1" applyBorder="1" applyAlignment="1" applyProtection="1">
      <alignment vertical="top" wrapText="1"/>
      <protection hidden="1"/>
    </xf>
    <xf numFmtId="0" fontId="46" fillId="0" borderId="3" xfId="0" quotePrefix="1" applyFont="1" applyFill="1" applyBorder="1" applyAlignment="1" applyProtection="1">
      <alignment vertical="top" wrapText="1"/>
      <protection hidden="1"/>
    </xf>
  </cellXfs>
  <cellStyles count="5">
    <cellStyle name="Comma 2" xfId="4"/>
    <cellStyle name="Normal" xfId="0" builtinId="0"/>
    <cellStyle name="Normal 2" xfId="1"/>
    <cellStyle name="Normal 3" xfId="3"/>
    <cellStyle name="Style 1" xfId="2"/>
  </cellStyles>
  <dxfs count="0"/>
  <tableStyles count="0" defaultTableStyle="TableStyleMedium9" defaultPivotStyle="PivotStyleLight16"/>
  <colors>
    <mruColors>
      <color rgb="FFFFCCFF"/>
      <color rgb="FFFF99FF"/>
      <color rgb="FFCCECFF"/>
      <color rgb="FF1F5709"/>
      <color rgb="FFFFFFCC"/>
      <color rgb="FFFFFFFF"/>
      <color rgb="FFD1F034"/>
      <color rgb="FF00FF99"/>
      <color rgb="FF99FFCC"/>
      <color rgb="FF7AF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06/relationships/vbaProject" Target="vbaProject.bin"/></Relationships>
</file>

<file path=xl/ctrlProps/ctrlProp1.xml><?xml version="1.0" encoding="utf-8"?>
<formControlPr xmlns="http://schemas.microsoft.com/office/spreadsheetml/2009/9/main" objectType="Radio" checked="Checked" firstButton="1" fmlaLink="Control_10E!$M$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Control_10E!$L$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12</xdr:row>
      <xdr:rowOff>127000</xdr:rowOff>
    </xdr:from>
    <xdr:to>
      <xdr:col>4</xdr:col>
      <xdr:colOff>82550</xdr:colOff>
      <xdr:row>14</xdr:row>
      <xdr:rowOff>76200</xdr:rowOff>
    </xdr:to>
    <xdr:sp macro="" textlink="">
      <xdr:nvSpPr>
        <xdr:cNvPr id="17" name="AutoShape 4" descr="Image result for whatsapp logo image">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2159000" y="54673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127000</xdr:rowOff>
    </xdr:from>
    <xdr:to>
      <xdr:col>4</xdr:col>
      <xdr:colOff>82550</xdr:colOff>
      <xdr:row>14</xdr:row>
      <xdr:rowOff>76200</xdr:rowOff>
    </xdr:to>
    <xdr:sp macro="" textlink="">
      <xdr:nvSpPr>
        <xdr:cNvPr id="6" name="AutoShape 4" descr="Image result for whatsapp logo imag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2305050" y="428625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1790700</xdr:colOff>
      <xdr:row>11</xdr:row>
      <xdr:rowOff>63500</xdr:rowOff>
    </xdr:from>
    <xdr:to>
      <xdr:col>2</xdr:col>
      <xdr:colOff>2514600</xdr:colOff>
      <xdr:row>15</xdr:row>
      <xdr:rowOff>76200</xdr:rowOff>
    </xdr:to>
    <xdr:pic>
      <xdr:nvPicPr>
        <xdr:cNvPr id="8" name="Picture 7">
          <a:hlinkClick xmlns:r="http://schemas.openxmlformats.org/officeDocument/2006/relationships" r:id="rId1"/>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4900" y="45339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19" name="Right Arrow 18">
          <a:hlinkClick xmlns:r="http://schemas.openxmlformats.org/officeDocument/2006/relationships" r:id="rId3"/>
          <a:extLst>
            <a:ext uri="{FF2B5EF4-FFF2-40B4-BE49-F238E27FC236}">
              <a16:creationId xmlns:a16="http://schemas.microsoft.com/office/drawing/2014/main" xmlns="" id="{00000000-0008-0000-0000-000013000000}"/>
            </a:ext>
          </a:extLst>
        </xdr:cNvPr>
        <xdr:cNvSpPr/>
      </xdr:nvSpPr>
      <xdr:spPr>
        <a:xfrm>
          <a:off x="558800" y="6350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9</xdr:row>
      <xdr:rowOff>158750</xdr:rowOff>
    </xdr:from>
    <xdr:to>
      <xdr:col>2</xdr:col>
      <xdr:colOff>7321550</xdr:colOff>
      <xdr:row>11</xdr:row>
      <xdr:rowOff>44450</xdr:rowOff>
    </xdr:to>
    <xdr:sp macro="" textlink="">
      <xdr:nvSpPr>
        <xdr:cNvPr id="10" name="Rounded Rectangle 9">
          <a:extLst>
            <a:ext uri="{FF2B5EF4-FFF2-40B4-BE49-F238E27FC236}">
              <a16:creationId xmlns:a16="http://schemas.microsoft.com/office/drawing/2014/main" xmlns="" id="{00000000-0008-0000-0000-00000A000000}"/>
            </a:ext>
          </a:extLst>
        </xdr:cNvPr>
        <xdr:cNvSpPr/>
      </xdr:nvSpPr>
      <xdr:spPr>
        <a:xfrm>
          <a:off x="7550150" y="48704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11</xdr:row>
      <xdr:rowOff>57150</xdr:rowOff>
    </xdr:from>
    <xdr:to>
      <xdr:col>2</xdr:col>
      <xdr:colOff>7550150</xdr:colOff>
      <xdr:row>16</xdr:row>
      <xdr:rowOff>19050</xdr:rowOff>
    </xdr:to>
    <xdr:sp macro="" textlink="">
      <xdr:nvSpPr>
        <xdr:cNvPr id="12" name="Rounded Rectangle 11">
          <a:extLst>
            <a:ext uri="{FF2B5EF4-FFF2-40B4-BE49-F238E27FC236}">
              <a16:creationId xmlns:a16="http://schemas.microsoft.com/office/drawing/2014/main" xmlns="" id="{00000000-0008-0000-0000-00000C000000}"/>
            </a:ext>
          </a:extLst>
        </xdr:cNvPr>
        <xdr:cNvSpPr/>
      </xdr:nvSpPr>
      <xdr:spPr>
        <a:xfrm>
          <a:off x="7334250" y="51371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9</xdr:row>
      <xdr:rowOff>38100</xdr:rowOff>
    </xdr:from>
    <xdr:to>
      <xdr:col>2</xdr:col>
      <xdr:colOff>9220200</xdr:colOff>
      <xdr:row>16</xdr:row>
      <xdr:rowOff>165100</xdr:rowOff>
    </xdr:to>
    <xdr:sp macro="" textlink="">
      <xdr:nvSpPr>
        <xdr:cNvPr id="18" name="Frame 17">
          <a:extLst>
            <a:ext uri="{FF2B5EF4-FFF2-40B4-BE49-F238E27FC236}">
              <a16:creationId xmlns:a16="http://schemas.microsoft.com/office/drawing/2014/main" xmlns="" id="{00000000-0008-0000-0000-000012000000}"/>
            </a:ext>
          </a:extLst>
        </xdr:cNvPr>
        <xdr:cNvSpPr/>
      </xdr:nvSpPr>
      <xdr:spPr>
        <a:xfrm>
          <a:off x="9734550" y="47498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9</xdr:row>
      <xdr:rowOff>177800</xdr:rowOff>
    </xdr:from>
    <xdr:to>
      <xdr:col>2</xdr:col>
      <xdr:colOff>9059268</xdr:colOff>
      <xdr:row>16</xdr:row>
      <xdr:rowOff>19050</xdr:rowOff>
    </xdr:to>
    <xdr:pic>
      <xdr:nvPicPr>
        <xdr:cNvPr id="21" name="Picture 20">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80600" y="48895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165100</xdr:colOff>
          <xdr:row>17</xdr:row>
          <xdr:rowOff>146050</xdr:rowOff>
        </xdr:from>
        <xdr:to>
          <xdr:col>15</xdr:col>
          <xdr:colOff>1054100</xdr:colOff>
          <xdr:row>18</xdr:row>
          <xdr:rowOff>50800</xdr:rowOff>
        </xdr:to>
        <xdr:sp macro="" textlink="">
          <xdr:nvSpPr>
            <xdr:cNvPr id="18443" name="Option Button 11" hidden="1">
              <a:extLst>
                <a:ext uri="{63B3BB69-23CF-44E3-9099-C40C66FF867C}">
                  <a14:compatExt spid="_x0000_s18443"/>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18</xdr:row>
          <xdr:rowOff>171450</xdr:rowOff>
        </xdr:from>
        <xdr:to>
          <xdr:col>15</xdr:col>
          <xdr:colOff>1060450</xdr:colOff>
          <xdr:row>19</xdr:row>
          <xdr:rowOff>76200</xdr:rowOff>
        </xdr:to>
        <xdr:sp macro="" textlink="">
          <xdr:nvSpPr>
            <xdr:cNvPr id="18444" name="Option Button 12" hidden="1">
              <a:extLst>
                <a:ext uri="{63B3BB69-23CF-44E3-9099-C40C66FF867C}">
                  <a14:compatExt spid="_x0000_s18444"/>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New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20</xdr:row>
          <xdr:rowOff>82550</xdr:rowOff>
        </xdr:from>
        <xdr:to>
          <xdr:col>15</xdr:col>
          <xdr:colOff>1016000</xdr:colOff>
          <xdr:row>21</xdr:row>
          <xdr:rowOff>44450</xdr:rowOff>
        </xdr:to>
        <xdr:sp macro="" textlink="">
          <xdr:nvSpPr>
            <xdr:cNvPr id="18447" name="Option Button 15" hidden="1">
              <a:extLst>
                <a:ext uri="{63B3BB69-23CF-44E3-9099-C40C66FF867C}">
                  <a14:compatExt spid="_x0000_s18447"/>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OLD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76200</xdr:rowOff>
        </xdr:from>
        <xdr:to>
          <xdr:col>15</xdr:col>
          <xdr:colOff>1041400</xdr:colOff>
          <xdr:row>21</xdr:row>
          <xdr:rowOff>279400</xdr:rowOff>
        </xdr:to>
        <xdr:sp macro="" textlink="">
          <xdr:nvSpPr>
            <xdr:cNvPr id="18448" name="Option Button 16" hidden="1">
              <a:extLst>
                <a:ext uri="{63B3BB69-23CF-44E3-9099-C40C66FF867C}">
                  <a14:compatExt spid="_x0000_s18448"/>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NEW REGIME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19</xdr:row>
          <xdr:rowOff>215900</xdr:rowOff>
        </xdr:from>
        <xdr:to>
          <xdr:col>15</xdr:col>
          <xdr:colOff>1155700</xdr:colOff>
          <xdr:row>21</xdr:row>
          <xdr:rowOff>323850</xdr:rowOff>
        </xdr:to>
        <xdr:sp macro="" textlink="">
          <xdr:nvSpPr>
            <xdr:cNvPr id="18450" name="Group Box 18" hidden="1">
              <a:extLst>
                <a:ext uri="{63B3BB69-23CF-44E3-9099-C40C66FF867C}">
                  <a14:compatExt spid="_x0000_s184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165100</xdr:colOff>
          <xdr:row>39</xdr:row>
          <xdr:rowOff>95250</xdr:rowOff>
        </xdr:from>
        <xdr:to>
          <xdr:col>8</xdr:col>
          <xdr:colOff>368300</xdr:colOff>
          <xdr:row>40</xdr:row>
          <xdr:rowOff>120650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en-GB" sz="1100" b="0" i="0" u="none" strike="noStrike" baseline="0">
                  <a:solidFill>
                    <a:srgbClr val="000000"/>
                  </a:solidFill>
                  <a:latin typeface="Calibri"/>
                  <a:cs typeface="Calibri"/>
                </a:rPr>
                <a:t>Generate Form 10 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D18"/>
  <sheetViews>
    <sheetView showGridLines="0" topLeftCell="A7" workbookViewId="0">
      <selection activeCell="C11" sqref="C11"/>
    </sheetView>
  </sheetViews>
  <sheetFormatPr defaultRowHeight="14.5"/>
  <cols>
    <col min="1" max="1" width="3.1796875" customWidth="1"/>
    <col min="2" max="2" width="23.453125" customWidth="1"/>
    <col min="3" max="3" width="140.1796875" customWidth="1"/>
    <col min="4" max="4" width="3.1796875" customWidth="1"/>
  </cols>
  <sheetData>
    <row r="1" spans="1:4" ht="15" thickBot="1">
      <c r="A1" s="30"/>
      <c r="B1" s="30"/>
      <c r="C1" s="30"/>
      <c r="D1" s="30"/>
    </row>
    <row r="2" spans="1:4" ht="23" thickTop="1">
      <c r="A2" s="30"/>
      <c r="B2" s="173" t="s">
        <v>101</v>
      </c>
      <c r="C2" s="174"/>
      <c r="D2" s="30"/>
    </row>
    <row r="3" spans="1:4" ht="17.5">
      <c r="A3" s="30"/>
      <c r="B3" s="32" t="s">
        <v>7</v>
      </c>
      <c r="C3" s="32"/>
      <c r="D3" s="30"/>
    </row>
    <row r="4" spans="1:4" ht="70.5" customHeight="1" thickBot="1">
      <c r="A4" s="30"/>
      <c r="C4" s="8" t="s">
        <v>9</v>
      </c>
      <c r="D4" s="30"/>
    </row>
    <row r="5" spans="1:4" ht="34" customHeight="1" thickTop="1" thickBot="1">
      <c r="A5" s="30"/>
      <c r="B5" s="33" t="s">
        <v>10</v>
      </c>
      <c r="C5" s="34"/>
      <c r="D5" s="30"/>
    </row>
    <row r="6" spans="1:4" ht="27" customHeight="1" thickTop="1">
      <c r="A6" s="30"/>
      <c r="B6" s="9" t="s">
        <v>105</v>
      </c>
      <c r="C6" s="176" t="s">
        <v>12</v>
      </c>
      <c r="D6" s="30"/>
    </row>
    <row r="7" spans="1:4" ht="41.5" customHeight="1">
      <c r="A7" s="30"/>
      <c r="B7" s="9"/>
      <c r="C7" s="175" t="s">
        <v>103</v>
      </c>
      <c r="D7" s="30"/>
    </row>
    <row r="8" spans="1:4" ht="33" customHeight="1">
      <c r="A8" s="30"/>
      <c r="B8" s="3" t="s">
        <v>102</v>
      </c>
      <c r="C8" s="177" t="s">
        <v>104</v>
      </c>
      <c r="D8" s="30"/>
    </row>
    <row r="9" spans="1:4" ht="30" customHeight="1">
      <c r="A9" s="30"/>
      <c r="B9" s="2" t="s">
        <v>2</v>
      </c>
      <c r="C9" s="7" t="s">
        <v>3</v>
      </c>
      <c r="D9" s="30"/>
    </row>
    <row r="10" spans="1:4">
      <c r="A10" s="30"/>
      <c r="B10" s="6"/>
      <c r="C10" s="4"/>
      <c r="D10" s="30"/>
    </row>
    <row r="11" spans="1:4">
      <c r="A11" s="30"/>
      <c r="B11" s="6"/>
      <c r="C11" s="5" t="s">
        <v>5</v>
      </c>
      <c r="D11" s="30"/>
    </row>
    <row r="12" spans="1:4">
      <c r="A12" s="30"/>
      <c r="B12" s="6"/>
      <c r="C12" s="31"/>
      <c r="D12" s="30"/>
    </row>
    <row r="13" spans="1:4">
      <c r="A13" s="30"/>
      <c r="B13" s="6"/>
      <c r="C13" s="31"/>
      <c r="D13" s="30"/>
    </row>
    <row r="14" spans="1:4">
      <c r="A14" s="30"/>
      <c r="B14" s="6"/>
      <c r="C14" s="31"/>
      <c r="D14" s="30"/>
    </row>
    <row r="15" spans="1:4">
      <c r="A15" s="30"/>
      <c r="B15" s="6"/>
      <c r="C15" s="31"/>
      <c r="D15" s="30"/>
    </row>
    <row r="16" spans="1:4">
      <c r="A16" s="30"/>
      <c r="B16" s="6"/>
      <c r="C16" s="31"/>
      <c r="D16" s="30"/>
    </row>
    <row r="17" spans="1:4">
      <c r="A17" s="30"/>
      <c r="B17" s="5"/>
      <c r="C17" s="5" t="s">
        <v>6</v>
      </c>
      <c r="D17" s="30"/>
    </row>
    <row r="18" spans="1:4">
      <c r="A18" s="30"/>
      <c r="B18" s="30"/>
      <c r="C18" s="30"/>
      <c r="D18" s="30"/>
    </row>
  </sheetData>
  <sheetProtection password="CE20" sheet="1" objects="1" scenarios="1" formatColumns="0" formatRows="0"/>
  <customSheetViews>
    <customSheetView guid="{1E5138D0-1BD0-4D7E-A5B4-E19521ADA196}" showGridLines="0" topLeftCell="A4">
      <selection activeCell="C6" sqref="C6:S6"/>
      <pageMargins left="0.7" right="0.7" top="0.75" bottom="0.75" header="0.3" footer="0.3"/>
    </customSheetView>
  </customSheetViews>
  <mergeCells count="8">
    <mergeCell ref="A1:A17"/>
    <mergeCell ref="B1:D1"/>
    <mergeCell ref="D2:D18"/>
    <mergeCell ref="A18:C18"/>
    <mergeCell ref="C12:C16"/>
    <mergeCell ref="B2:C2"/>
    <mergeCell ref="B3:C3"/>
    <mergeCell ref="B5: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U24"/>
  <sheetViews>
    <sheetView topLeftCell="A7" workbookViewId="0">
      <selection activeCell="B23" sqref="B23:P23"/>
    </sheetView>
  </sheetViews>
  <sheetFormatPr defaultRowHeight="14.5"/>
  <cols>
    <col min="1" max="1" width="2.90625" customWidth="1"/>
    <col min="4" max="4" width="7" customWidth="1"/>
    <col min="5" max="5" width="7.7265625" customWidth="1"/>
    <col min="8" max="8" width="7.54296875" customWidth="1"/>
    <col min="11" max="11" width="5.6328125" customWidth="1"/>
    <col min="12" max="12" width="3.54296875" customWidth="1"/>
    <col min="16" max="16" width="17" customWidth="1"/>
    <col min="21" max="21" width="3.36328125" customWidth="1"/>
  </cols>
  <sheetData>
    <row r="1" spans="1:21" ht="15" thickBot="1">
      <c r="A1" s="20"/>
      <c r="B1" s="20"/>
      <c r="C1" s="20"/>
      <c r="D1" s="20"/>
      <c r="E1" s="20"/>
      <c r="F1" s="20"/>
      <c r="G1" s="20"/>
      <c r="H1" s="20"/>
      <c r="I1" s="20"/>
      <c r="J1" s="20"/>
      <c r="K1" s="20"/>
      <c r="L1" s="20"/>
      <c r="M1" s="20"/>
      <c r="N1" s="20"/>
      <c r="O1" s="20"/>
      <c r="P1" s="20"/>
      <c r="Q1" s="20"/>
      <c r="R1" s="20"/>
      <c r="S1" s="20"/>
      <c r="T1" s="20"/>
      <c r="U1" s="20"/>
    </row>
    <row r="2" spans="1:21" ht="20">
      <c r="A2" s="20"/>
      <c r="B2" s="38" t="s">
        <v>11</v>
      </c>
      <c r="C2" s="39"/>
      <c r="D2" s="39"/>
      <c r="E2" s="39"/>
      <c r="F2" s="39"/>
      <c r="G2" s="39"/>
      <c r="H2" s="39"/>
      <c r="I2" s="39"/>
      <c r="J2" s="39"/>
      <c r="K2" s="39"/>
      <c r="L2" s="39"/>
      <c r="M2" s="39"/>
      <c r="N2" s="39"/>
      <c r="O2" s="40"/>
      <c r="P2" s="17"/>
      <c r="Q2" s="41" t="s">
        <v>12</v>
      </c>
      <c r="R2" s="42"/>
      <c r="S2" s="42"/>
      <c r="T2" s="43"/>
      <c r="U2" s="20"/>
    </row>
    <row r="3" spans="1:21">
      <c r="A3" s="20"/>
      <c r="B3" s="47" t="s">
        <v>13</v>
      </c>
      <c r="C3" s="48"/>
      <c r="D3" s="49"/>
      <c r="E3" s="50" t="s">
        <v>8</v>
      </c>
      <c r="F3" s="51"/>
      <c r="G3" s="51"/>
      <c r="H3" s="51"/>
      <c r="I3" s="51"/>
      <c r="J3" s="51"/>
      <c r="K3" s="51"/>
      <c r="L3" s="51"/>
      <c r="M3" s="51"/>
      <c r="N3" s="51"/>
      <c r="O3" s="52"/>
      <c r="P3" s="18"/>
      <c r="Q3" s="44"/>
      <c r="R3" s="45"/>
      <c r="S3" s="45"/>
      <c r="T3" s="46"/>
      <c r="U3" s="20"/>
    </row>
    <row r="4" spans="1:21">
      <c r="A4" s="20"/>
      <c r="B4" s="53" t="s">
        <v>14</v>
      </c>
      <c r="C4" s="54"/>
      <c r="D4" s="55"/>
      <c r="E4" s="56" t="s">
        <v>98</v>
      </c>
      <c r="F4" s="57"/>
      <c r="G4" s="57"/>
      <c r="H4" s="57"/>
      <c r="I4" s="57"/>
      <c r="J4" s="57"/>
      <c r="K4" s="57"/>
      <c r="L4" s="57"/>
      <c r="M4" s="57"/>
      <c r="N4" s="57"/>
      <c r="O4" s="58"/>
      <c r="P4" s="19">
        <v>2</v>
      </c>
      <c r="Q4" s="35"/>
      <c r="R4" s="36"/>
      <c r="S4" s="36"/>
      <c r="T4" s="37"/>
      <c r="U4" s="20"/>
    </row>
    <row r="5" spans="1:21">
      <c r="A5" s="20"/>
      <c r="B5" s="53" t="s">
        <v>15</v>
      </c>
      <c r="C5" s="54"/>
      <c r="D5" s="55"/>
      <c r="E5" s="59" t="s">
        <v>99</v>
      </c>
      <c r="F5" s="60"/>
      <c r="G5" s="60"/>
      <c r="H5" s="61"/>
      <c r="I5" s="62" t="s">
        <v>16</v>
      </c>
      <c r="J5" s="63"/>
      <c r="K5" s="63"/>
      <c r="L5" s="64"/>
      <c r="M5" s="65" t="s">
        <v>100</v>
      </c>
      <c r="N5" s="63"/>
      <c r="O5" s="66"/>
      <c r="P5" s="18"/>
      <c r="Q5" s="67" t="s">
        <v>82</v>
      </c>
      <c r="R5" s="68"/>
      <c r="S5" s="68"/>
      <c r="T5" s="69"/>
      <c r="U5" s="20"/>
    </row>
    <row r="6" spans="1:21">
      <c r="A6" s="20"/>
      <c r="B6" s="75" t="s">
        <v>91</v>
      </c>
      <c r="C6" s="76"/>
      <c r="D6" s="76"/>
      <c r="E6" s="76"/>
      <c r="F6" s="76"/>
      <c r="G6" s="76"/>
      <c r="H6" s="76"/>
      <c r="I6" s="76"/>
      <c r="J6" s="76"/>
      <c r="K6" s="76"/>
      <c r="L6" s="77"/>
      <c r="M6" s="78" t="s">
        <v>81</v>
      </c>
      <c r="N6" s="76"/>
      <c r="O6" s="79"/>
      <c r="P6" s="18"/>
      <c r="Q6" s="70"/>
      <c r="R6" s="71"/>
      <c r="S6" s="71"/>
      <c r="T6" s="72"/>
      <c r="U6" s="20"/>
    </row>
    <row r="7" spans="1:21">
      <c r="A7" s="20"/>
      <c r="B7" s="80" t="s">
        <v>92</v>
      </c>
      <c r="C7" s="81"/>
      <c r="D7" s="81"/>
      <c r="E7" s="81"/>
      <c r="F7" s="81"/>
      <c r="G7" s="81"/>
      <c r="H7" s="81"/>
      <c r="I7" s="81"/>
      <c r="J7" s="81"/>
      <c r="K7" s="81"/>
      <c r="L7" s="82"/>
      <c r="M7" s="83">
        <v>700000</v>
      </c>
      <c r="N7" s="84"/>
      <c r="O7" s="85"/>
      <c r="P7" s="18"/>
      <c r="Q7" s="70"/>
      <c r="R7" s="71"/>
      <c r="S7" s="71"/>
      <c r="T7" s="72"/>
      <c r="U7" s="20"/>
    </row>
    <row r="8" spans="1:21">
      <c r="A8" s="20"/>
      <c r="B8" s="86" t="s">
        <v>93</v>
      </c>
      <c r="C8" s="63"/>
      <c r="D8" s="63"/>
      <c r="E8" s="63"/>
      <c r="F8" s="63"/>
      <c r="G8" s="63"/>
      <c r="H8" s="63"/>
      <c r="I8" s="63"/>
      <c r="J8" s="63"/>
      <c r="K8" s="63"/>
      <c r="L8" s="87"/>
      <c r="M8" s="88">
        <v>20000</v>
      </c>
      <c r="N8" s="89"/>
      <c r="O8" s="90"/>
      <c r="P8" s="18"/>
      <c r="Q8" s="70"/>
      <c r="R8" s="71"/>
      <c r="S8" s="71"/>
      <c r="T8" s="72"/>
      <c r="U8" s="20"/>
    </row>
    <row r="9" spans="1:21" ht="19" customHeight="1">
      <c r="A9" s="20"/>
      <c r="B9" s="75" t="s">
        <v>17</v>
      </c>
      <c r="C9" s="76"/>
      <c r="D9" s="76"/>
      <c r="E9" s="76"/>
      <c r="F9" s="76"/>
      <c r="G9" s="76"/>
      <c r="H9" s="76"/>
      <c r="I9" s="76"/>
      <c r="J9" s="76"/>
      <c r="K9" s="76"/>
      <c r="L9" s="77"/>
      <c r="M9" s="78" t="s">
        <v>81</v>
      </c>
      <c r="N9" s="76"/>
      <c r="O9" s="79"/>
      <c r="P9" s="18"/>
      <c r="Q9" s="73"/>
      <c r="R9" s="74"/>
      <c r="S9" s="74"/>
      <c r="T9" s="72"/>
      <c r="U9" s="20"/>
    </row>
    <row r="10" spans="1:21" ht="19" customHeight="1">
      <c r="A10" s="20"/>
      <c r="B10" s="80" t="s">
        <v>19</v>
      </c>
      <c r="C10" s="81"/>
      <c r="D10" s="81"/>
      <c r="E10" s="81"/>
      <c r="F10" s="81"/>
      <c r="G10" s="81"/>
      <c r="H10" s="81"/>
      <c r="I10" s="81"/>
      <c r="J10" s="81"/>
      <c r="K10" s="81"/>
      <c r="L10" s="82"/>
      <c r="M10" s="83">
        <v>400000</v>
      </c>
      <c r="N10" s="84"/>
      <c r="O10" s="85"/>
      <c r="P10" s="18"/>
      <c r="Q10" s="44"/>
      <c r="R10" s="45"/>
      <c r="S10" s="45"/>
      <c r="T10" s="46"/>
      <c r="U10" s="20"/>
    </row>
    <row r="11" spans="1:21" ht="19" customHeight="1">
      <c r="A11" s="20"/>
      <c r="B11" s="86" t="s">
        <v>20</v>
      </c>
      <c r="C11" s="63"/>
      <c r="D11" s="63"/>
      <c r="E11" s="63"/>
      <c r="F11" s="63"/>
      <c r="G11" s="63"/>
      <c r="H11" s="63"/>
      <c r="I11" s="63"/>
      <c r="J11" s="63"/>
      <c r="K11" s="63"/>
      <c r="L11" s="87"/>
      <c r="M11" s="88">
        <v>30000</v>
      </c>
      <c r="N11" s="89"/>
      <c r="O11" s="90"/>
      <c r="P11" s="18"/>
      <c r="Q11" s="35"/>
      <c r="R11" s="36"/>
      <c r="S11" s="36"/>
      <c r="T11" s="37"/>
      <c r="U11" s="20"/>
    </row>
    <row r="12" spans="1:21" ht="19" customHeight="1">
      <c r="A12" s="20"/>
      <c r="B12" s="91" t="s">
        <v>21</v>
      </c>
      <c r="C12" s="92"/>
      <c r="D12" s="92"/>
      <c r="E12" s="92"/>
      <c r="F12" s="92"/>
      <c r="G12" s="92"/>
      <c r="H12" s="92"/>
      <c r="I12" s="92"/>
      <c r="J12" s="92"/>
      <c r="K12" s="92"/>
      <c r="L12" s="93"/>
      <c r="M12" s="94" t="s">
        <v>81</v>
      </c>
      <c r="N12" s="92"/>
      <c r="O12" s="95"/>
      <c r="P12" s="18"/>
      <c r="Q12" s="67" t="s">
        <v>18</v>
      </c>
      <c r="R12" s="68"/>
      <c r="S12" s="68"/>
      <c r="T12" s="69"/>
      <c r="U12" s="20"/>
    </row>
    <row r="13" spans="1:21" ht="19" customHeight="1">
      <c r="A13" s="20"/>
      <c r="B13" s="80" t="s">
        <v>22</v>
      </c>
      <c r="C13" s="81"/>
      <c r="D13" s="81"/>
      <c r="E13" s="81"/>
      <c r="F13" s="81"/>
      <c r="G13" s="81"/>
      <c r="H13" s="81"/>
      <c r="I13" s="81"/>
      <c r="J13" s="81"/>
      <c r="K13" s="81"/>
      <c r="L13" s="82"/>
      <c r="M13" s="83">
        <v>700000</v>
      </c>
      <c r="N13" s="84"/>
      <c r="O13" s="85"/>
      <c r="P13" s="18"/>
      <c r="Q13" s="73"/>
      <c r="R13" s="74"/>
      <c r="S13" s="74"/>
      <c r="T13" s="72"/>
      <c r="U13" s="20"/>
    </row>
    <row r="14" spans="1:21" ht="19" customHeight="1">
      <c r="A14" s="20"/>
      <c r="B14" s="86" t="s">
        <v>23</v>
      </c>
      <c r="C14" s="63"/>
      <c r="D14" s="63"/>
      <c r="E14" s="63"/>
      <c r="F14" s="63"/>
      <c r="G14" s="63"/>
      <c r="H14" s="63"/>
      <c r="I14" s="63"/>
      <c r="J14" s="63"/>
      <c r="K14" s="63"/>
      <c r="L14" s="87"/>
      <c r="M14" s="88">
        <v>40000</v>
      </c>
      <c r="N14" s="89"/>
      <c r="O14" s="90"/>
      <c r="P14" s="18"/>
      <c r="Q14" s="44"/>
      <c r="R14" s="45"/>
      <c r="S14" s="45"/>
      <c r="T14" s="46"/>
      <c r="U14" s="20"/>
    </row>
    <row r="15" spans="1:21" ht="19" customHeight="1" thickBot="1">
      <c r="A15" s="20"/>
      <c r="B15" s="91" t="s">
        <v>24</v>
      </c>
      <c r="C15" s="92"/>
      <c r="D15" s="92"/>
      <c r="E15" s="92"/>
      <c r="F15" s="92"/>
      <c r="G15" s="92"/>
      <c r="H15" s="92"/>
      <c r="I15" s="92"/>
      <c r="J15" s="92"/>
      <c r="K15" s="92"/>
      <c r="L15" s="93"/>
      <c r="M15" s="94" t="s">
        <v>81</v>
      </c>
      <c r="N15" s="92"/>
      <c r="O15" s="95"/>
      <c r="P15" s="18"/>
      <c r="Q15" s="35"/>
      <c r="R15" s="36"/>
      <c r="S15" s="36"/>
      <c r="T15" s="37"/>
      <c r="U15" s="20"/>
    </row>
    <row r="16" spans="1:21" ht="19" customHeight="1">
      <c r="A16" s="20"/>
      <c r="B16" s="80" t="s">
        <v>25</v>
      </c>
      <c r="C16" s="81"/>
      <c r="D16" s="81"/>
      <c r="E16" s="81"/>
      <c r="F16" s="81"/>
      <c r="G16" s="81"/>
      <c r="H16" s="81"/>
      <c r="I16" s="81"/>
      <c r="J16" s="81"/>
      <c r="K16" s="81"/>
      <c r="L16" s="82"/>
      <c r="M16" s="83">
        <v>850000</v>
      </c>
      <c r="N16" s="84"/>
      <c r="O16" s="85"/>
      <c r="P16" s="18"/>
      <c r="Q16" s="41" t="s">
        <v>83</v>
      </c>
      <c r="R16" s="42"/>
      <c r="S16" s="42"/>
      <c r="T16" s="43"/>
      <c r="U16" s="20"/>
    </row>
    <row r="17" spans="1:21" ht="19" customHeight="1" thickBot="1">
      <c r="A17" s="20"/>
      <c r="B17" s="86" t="s">
        <v>26</v>
      </c>
      <c r="C17" s="63"/>
      <c r="D17" s="63"/>
      <c r="E17" s="63"/>
      <c r="F17" s="63"/>
      <c r="G17" s="63"/>
      <c r="H17" s="63"/>
      <c r="I17" s="63"/>
      <c r="J17" s="63"/>
      <c r="K17" s="63"/>
      <c r="L17" s="87"/>
      <c r="M17" s="88">
        <v>50000</v>
      </c>
      <c r="N17" s="89"/>
      <c r="O17" s="90"/>
      <c r="P17" s="26" t="s">
        <v>84</v>
      </c>
      <c r="Q17" s="73"/>
      <c r="R17" s="74"/>
      <c r="S17" s="74"/>
      <c r="T17" s="72"/>
      <c r="U17" s="20"/>
    </row>
    <row r="18" spans="1:21" ht="19" customHeight="1">
      <c r="A18" s="20"/>
      <c r="B18" s="99" t="s">
        <v>27</v>
      </c>
      <c r="C18" s="48"/>
      <c r="D18" s="48"/>
      <c r="E18" s="48"/>
      <c r="F18" s="48"/>
      <c r="G18" s="48"/>
      <c r="H18" s="48"/>
      <c r="I18" s="48"/>
      <c r="J18" s="48"/>
      <c r="K18" s="48"/>
      <c r="L18" s="100"/>
      <c r="M18" s="101" t="s">
        <v>81</v>
      </c>
      <c r="N18" s="48"/>
      <c r="O18" s="48"/>
      <c r="P18" s="105" t="s">
        <v>79</v>
      </c>
      <c r="Q18" s="71"/>
      <c r="R18" s="74"/>
      <c r="S18" s="74"/>
      <c r="T18" s="72"/>
      <c r="U18" s="20"/>
    </row>
    <row r="19" spans="1:21" ht="19" customHeight="1">
      <c r="A19" s="20"/>
      <c r="B19" s="102" t="s">
        <v>29</v>
      </c>
      <c r="C19" s="103"/>
      <c r="D19" s="103"/>
      <c r="E19" s="103"/>
      <c r="F19" s="103"/>
      <c r="G19" s="103"/>
      <c r="H19" s="103"/>
      <c r="I19" s="103"/>
      <c r="J19" s="103"/>
      <c r="K19" s="103"/>
      <c r="L19" s="104"/>
      <c r="M19" s="116">
        <v>510000</v>
      </c>
      <c r="N19" s="117"/>
      <c r="O19" s="117"/>
      <c r="P19" s="106"/>
      <c r="Q19" s="71"/>
      <c r="R19" s="74"/>
      <c r="S19" s="74"/>
      <c r="T19" s="72"/>
      <c r="U19" s="20"/>
    </row>
    <row r="20" spans="1:21" ht="19" customHeight="1" thickBot="1">
      <c r="A20" s="20"/>
      <c r="B20" s="86" t="s">
        <v>30</v>
      </c>
      <c r="C20" s="63"/>
      <c r="D20" s="63"/>
      <c r="E20" s="63"/>
      <c r="F20" s="63"/>
      <c r="G20" s="63"/>
      <c r="H20" s="63"/>
      <c r="I20" s="63"/>
      <c r="J20" s="63"/>
      <c r="K20" s="63"/>
      <c r="L20" s="87"/>
      <c r="M20" s="88">
        <v>60000</v>
      </c>
      <c r="N20" s="89"/>
      <c r="O20" s="89"/>
      <c r="P20" s="107"/>
      <c r="Q20" s="71"/>
      <c r="R20" s="74"/>
      <c r="S20" s="74"/>
      <c r="T20" s="72"/>
      <c r="U20" s="20"/>
    </row>
    <row r="21" spans="1:21" ht="19" customHeight="1">
      <c r="A21" s="20"/>
      <c r="B21" s="99" t="s">
        <v>78</v>
      </c>
      <c r="C21" s="48"/>
      <c r="D21" s="48"/>
      <c r="E21" s="48"/>
      <c r="F21" s="48"/>
      <c r="G21" s="48"/>
      <c r="H21" s="48"/>
      <c r="I21" s="48"/>
      <c r="J21" s="48"/>
      <c r="K21" s="48"/>
      <c r="L21" s="100"/>
      <c r="M21" s="101" t="s">
        <v>81</v>
      </c>
      <c r="N21" s="48"/>
      <c r="O21" s="118"/>
      <c r="P21" s="111"/>
      <c r="Q21" s="73"/>
      <c r="R21" s="74"/>
      <c r="S21" s="74"/>
      <c r="T21" s="72"/>
      <c r="U21" s="20"/>
    </row>
    <row r="22" spans="1:21" ht="27.5" customHeight="1" thickBot="1">
      <c r="A22" s="20"/>
      <c r="B22" s="113" t="s">
        <v>28</v>
      </c>
      <c r="C22" s="114"/>
      <c r="D22" s="114"/>
      <c r="E22" s="114"/>
      <c r="F22" s="114"/>
      <c r="G22" s="114"/>
      <c r="H22" s="114"/>
      <c r="I22" s="114"/>
      <c r="J22" s="114"/>
      <c r="K22" s="114"/>
      <c r="L22" s="115"/>
      <c r="M22" s="170">
        <v>1341960</v>
      </c>
      <c r="N22" s="171"/>
      <c r="O22" s="172"/>
      <c r="P22" s="112"/>
      <c r="Q22" s="73"/>
      <c r="R22" s="74"/>
      <c r="S22" s="74"/>
      <c r="T22" s="72"/>
      <c r="U22" s="20"/>
    </row>
    <row r="23" spans="1:21" ht="49" customHeight="1" thickBot="1">
      <c r="A23" s="20"/>
      <c r="B23" s="108"/>
      <c r="C23" s="109"/>
      <c r="D23" s="109"/>
      <c r="E23" s="109"/>
      <c r="F23" s="109"/>
      <c r="G23" s="109"/>
      <c r="H23" s="109"/>
      <c r="I23" s="109"/>
      <c r="J23" s="109"/>
      <c r="K23" s="109"/>
      <c r="L23" s="109"/>
      <c r="M23" s="109"/>
      <c r="N23" s="109"/>
      <c r="O23" s="109"/>
      <c r="P23" s="110"/>
      <c r="Q23" s="96"/>
      <c r="R23" s="97"/>
      <c r="S23" s="97"/>
      <c r="T23" s="98"/>
      <c r="U23" s="20"/>
    </row>
    <row r="24" spans="1:21">
      <c r="A24" s="20"/>
      <c r="B24" s="20"/>
      <c r="C24" s="20"/>
      <c r="D24" s="20"/>
      <c r="E24" s="20"/>
      <c r="F24" s="20"/>
      <c r="G24" s="20"/>
      <c r="H24" s="20"/>
      <c r="I24" s="20"/>
      <c r="J24" s="20"/>
      <c r="K24" s="20"/>
      <c r="L24" s="20"/>
      <c r="M24" s="20"/>
      <c r="N24" s="20"/>
      <c r="O24" s="20"/>
      <c r="P24" s="20"/>
      <c r="Q24" s="20"/>
      <c r="R24" s="20"/>
      <c r="S24" s="20"/>
      <c r="T24" s="20"/>
      <c r="U24" s="20"/>
    </row>
  </sheetData>
  <sheetProtection formatColumns="0" formatRows="0"/>
  <mergeCells count="53">
    <mergeCell ref="B6:L6"/>
    <mergeCell ref="M6:O6"/>
    <mergeCell ref="B7:L7"/>
    <mergeCell ref="M7:O7"/>
    <mergeCell ref="B8:L8"/>
    <mergeCell ref="M8:O8"/>
    <mergeCell ref="M19:O19"/>
    <mergeCell ref="B20:L20"/>
    <mergeCell ref="M20:O20"/>
    <mergeCell ref="B21:L21"/>
    <mergeCell ref="M21:O21"/>
    <mergeCell ref="Q11:T11"/>
    <mergeCell ref="Q16:T23"/>
    <mergeCell ref="B17:L17"/>
    <mergeCell ref="M17:O17"/>
    <mergeCell ref="B18:L18"/>
    <mergeCell ref="M18:O18"/>
    <mergeCell ref="B19:L19"/>
    <mergeCell ref="P18:P20"/>
    <mergeCell ref="B23:P23"/>
    <mergeCell ref="P21:P22"/>
    <mergeCell ref="B22:L22"/>
    <mergeCell ref="M22:O22"/>
    <mergeCell ref="B15:L15"/>
    <mergeCell ref="M15:O15"/>
    <mergeCell ref="B16:L16"/>
    <mergeCell ref="M16:O16"/>
    <mergeCell ref="Q12:T14"/>
    <mergeCell ref="B13:L13"/>
    <mergeCell ref="M13:O13"/>
    <mergeCell ref="B14:L14"/>
    <mergeCell ref="M14:O14"/>
    <mergeCell ref="M10:O10"/>
    <mergeCell ref="B11:L11"/>
    <mergeCell ref="M11:O11"/>
    <mergeCell ref="B12:L12"/>
    <mergeCell ref="M12:O12"/>
    <mergeCell ref="Q15:T15"/>
    <mergeCell ref="B2:O2"/>
    <mergeCell ref="Q2:T3"/>
    <mergeCell ref="B3:D3"/>
    <mergeCell ref="E3:O3"/>
    <mergeCell ref="B4:D4"/>
    <mergeCell ref="E4:O4"/>
    <mergeCell ref="Q4:T4"/>
    <mergeCell ref="B5:D5"/>
    <mergeCell ref="E5:H5"/>
    <mergeCell ref="I5:L5"/>
    <mergeCell ref="M5:O5"/>
    <mergeCell ref="Q5:T10"/>
    <mergeCell ref="B9:L9"/>
    <mergeCell ref="M9:O9"/>
    <mergeCell ref="B10:L10"/>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43" r:id="rId4" name="Option Button 11">
              <controlPr defaultSize="0" autoFill="0" autoLine="0" autoPict="0" altText="OLd Regime">
                <anchor moveWithCells="1">
                  <from>
                    <xdr:col>15</xdr:col>
                    <xdr:colOff>165100</xdr:colOff>
                    <xdr:row>17</xdr:row>
                    <xdr:rowOff>146050</xdr:rowOff>
                  </from>
                  <to>
                    <xdr:col>15</xdr:col>
                    <xdr:colOff>1054100</xdr:colOff>
                    <xdr:row>18</xdr:row>
                    <xdr:rowOff>50800</xdr:rowOff>
                  </to>
                </anchor>
              </controlPr>
            </control>
          </mc:Choice>
        </mc:AlternateContent>
        <mc:AlternateContent xmlns:mc="http://schemas.openxmlformats.org/markup-compatibility/2006">
          <mc:Choice Requires="x14">
            <control shapeId="18444" r:id="rId5" name="Option Button 12">
              <controlPr defaultSize="0" autoFill="0" autoLine="0" autoPict="0">
                <anchor moveWithCells="1">
                  <from>
                    <xdr:col>15</xdr:col>
                    <xdr:colOff>171450</xdr:colOff>
                    <xdr:row>18</xdr:row>
                    <xdr:rowOff>171450</xdr:rowOff>
                  </from>
                  <to>
                    <xdr:col>15</xdr:col>
                    <xdr:colOff>1060450</xdr:colOff>
                    <xdr:row>19</xdr:row>
                    <xdr:rowOff>76200</xdr:rowOff>
                  </to>
                </anchor>
              </controlPr>
            </control>
          </mc:Choice>
        </mc:AlternateContent>
        <mc:AlternateContent xmlns:mc="http://schemas.openxmlformats.org/markup-compatibility/2006">
          <mc:Choice Requires="x14">
            <control shapeId="18447" r:id="rId6" name="Option Button 15">
              <controlPr defaultSize="0" autoFill="0" autoLine="0" autoPict="0">
                <anchor moveWithCells="1">
                  <from>
                    <xdr:col>15</xdr:col>
                    <xdr:colOff>171450</xdr:colOff>
                    <xdr:row>20</xdr:row>
                    <xdr:rowOff>82550</xdr:rowOff>
                  </from>
                  <to>
                    <xdr:col>15</xdr:col>
                    <xdr:colOff>1016000</xdr:colOff>
                    <xdr:row>21</xdr:row>
                    <xdr:rowOff>44450</xdr:rowOff>
                  </to>
                </anchor>
              </controlPr>
            </control>
          </mc:Choice>
        </mc:AlternateContent>
        <mc:AlternateContent xmlns:mc="http://schemas.openxmlformats.org/markup-compatibility/2006">
          <mc:Choice Requires="x14">
            <control shapeId="18448" r:id="rId7" name="Option Button 16">
              <controlPr defaultSize="0" autoFill="0" autoLine="0" autoPict="0">
                <anchor moveWithCells="1">
                  <from>
                    <xdr:col>15</xdr:col>
                    <xdr:colOff>190500</xdr:colOff>
                    <xdr:row>21</xdr:row>
                    <xdr:rowOff>76200</xdr:rowOff>
                  </from>
                  <to>
                    <xdr:col>15</xdr:col>
                    <xdr:colOff>1041400</xdr:colOff>
                    <xdr:row>21</xdr:row>
                    <xdr:rowOff>279400</xdr:rowOff>
                  </to>
                </anchor>
              </controlPr>
            </control>
          </mc:Choice>
        </mc:AlternateContent>
        <mc:AlternateContent xmlns:mc="http://schemas.openxmlformats.org/markup-compatibility/2006">
          <mc:Choice Requires="x14">
            <control shapeId="18450" r:id="rId8" name="Group Box 18">
              <controlPr defaultSize="0" autoFill="0" autoPict="0">
                <anchor moveWithCells="1">
                  <from>
                    <xdr:col>15</xdr:col>
                    <xdr:colOff>6350</xdr:colOff>
                    <xdr:row>19</xdr:row>
                    <xdr:rowOff>215900</xdr:rowOff>
                  </from>
                  <to>
                    <xdr:col>15</xdr:col>
                    <xdr:colOff>1155700</xdr:colOff>
                    <xdr:row>21</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P43"/>
  <sheetViews>
    <sheetView showGridLines="0" tabSelected="1" topLeftCell="A13" zoomScaleNormal="100" workbookViewId="0">
      <selection activeCell="B2" sqref="B2:O2"/>
    </sheetView>
  </sheetViews>
  <sheetFormatPr defaultRowHeight="14.5"/>
  <cols>
    <col min="1" max="1" width="3.1796875" customWidth="1"/>
    <col min="7" max="7" width="7.453125" customWidth="1"/>
    <col min="9" max="9" width="7.81640625" customWidth="1"/>
    <col min="10" max="10" width="7.26953125" customWidth="1"/>
    <col min="11" max="11" width="5.81640625" customWidth="1"/>
    <col min="12" max="12" width="7.90625" customWidth="1"/>
    <col min="13" max="13" width="5" customWidth="1"/>
    <col min="14" max="14" width="8.08984375" customWidth="1"/>
    <col min="15" max="15" width="8" customWidth="1"/>
    <col min="16" max="16" width="3.1796875" customWidth="1"/>
  </cols>
  <sheetData>
    <row r="1" spans="1:16" ht="15" thickBot="1">
      <c r="A1" s="21"/>
      <c r="B1" s="21"/>
      <c r="C1" s="21"/>
      <c r="D1" s="21"/>
      <c r="E1" s="21"/>
      <c r="F1" s="21"/>
      <c r="G1" s="21"/>
      <c r="H1" s="21"/>
      <c r="I1" s="21"/>
      <c r="J1" s="21"/>
      <c r="K1" s="21"/>
      <c r="L1" s="21"/>
      <c r="M1" s="21"/>
      <c r="N1" s="21"/>
      <c r="O1" s="21"/>
      <c r="P1" s="21"/>
    </row>
    <row r="2" spans="1:16" ht="18" thickBot="1">
      <c r="A2" s="21"/>
      <c r="B2" s="129" t="s">
        <v>31</v>
      </c>
      <c r="C2" s="130"/>
      <c r="D2" s="130"/>
      <c r="E2" s="130"/>
      <c r="F2" s="130"/>
      <c r="G2" s="130"/>
      <c r="H2" s="130"/>
      <c r="I2" s="130"/>
      <c r="J2" s="130"/>
      <c r="K2" s="130"/>
      <c r="L2" s="130"/>
      <c r="M2" s="130"/>
      <c r="N2" s="130"/>
      <c r="O2" s="131"/>
      <c r="P2" s="21"/>
    </row>
    <row r="3" spans="1:16" ht="26" customHeight="1">
      <c r="A3" s="25"/>
      <c r="B3" s="132" t="s">
        <v>77</v>
      </c>
      <c r="C3" s="74"/>
      <c r="D3" s="74"/>
      <c r="E3" s="74"/>
      <c r="F3" s="74"/>
      <c r="G3" s="74"/>
      <c r="H3" s="74"/>
      <c r="I3" s="74"/>
      <c r="J3" s="74"/>
      <c r="K3" s="74"/>
      <c r="L3" s="74"/>
      <c r="M3" s="74"/>
      <c r="N3" s="74"/>
      <c r="O3" s="133"/>
      <c r="P3" s="21"/>
    </row>
    <row r="4" spans="1:16" ht="15.5">
      <c r="A4" s="25"/>
      <c r="B4" s="134" t="s">
        <v>32</v>
      </c>
      <c r="C4" s="127"/>
      <c r="D4" s="135"/>
      <c r="E4" s="136" t="str">
        <f>PROPER(IF('us 89(1)'!E3="","",'us 89(1)'!E3))</f>
        <v>Hans Raj Joshi</v>
      </c>
      <c r="F4" s="137"/>
      <c r="G4" s="137"/>
      <c r="H4" s="137"/>
      <c r="I4" s="137"/>
      <c r="J4" s="137"/>
      <c r="K4" s="137"/>
      <c r="L4" s="137"/>
      <c r="M4" s="137"/>
      <c r="N4" s="137"/>
      <c r="O4" s="138"/>
      <c r="P4" s="21"/>
    </row>
    <row r="5" spans="1:16">
      <c r="A5" s="25"/>
      <c r="B5" s="134" t="s">
        <v>33</v>
      </c>
      <c r="C5" s="127"/>
      <c r="D5" s="135"/>
      <c r="E5" s="139" t="str">
        <f>PROPER(IF('us 89(1)'!E4="","",'us 89(1)'!E4))</f>
        <v>Gsss 13Dol</v>
      </c>
      <c r="F5" s="140"/>
      <c r="G5" s="140"/>
      <c r="H5" s="140"/>
      <c r="I5" s="140"/>
      <c r="J5" s="140"/>
      <c r="K5" s="140"/>
      <c r="L5" s="140"/>
      <c r="M5" s="140"/>
      <c r="N5" s="140"/>
      <c r="O5" s="141"/>
      <c r="P5" s="21"/>
    </row>
    <row r="6" spans="1:16">
      <c r="A6" s="25"/>
      <c r="B6" s="134" t="s">
        <v>15</v>
      </c>
      <c r="C6" s="127"/>
      <c r="D6" s="135"/>
      <c r="E6" s="142" t="str">
        <f>UPPER(IF('us 89(1)'!E5="","",'us 89(1)'!E5))</f>
        <v>XXXX1234X</v>
      </c>
      <c r="F6" s="140"/>
      <c r="G6" s="140"/>
      <c r="H6" s="140"/>
      <c r="I6" s="143"/>
      <c r="J6" s="144" t="s">
        <v>34</v>
      </c>
      <c r="K6" s="135"/>
      <c r="L6" s="145" t="s">
        <v>35</v>
      </c>
      <c r="M6" s="127"/>
      <c r="N6" s="127"/>
      <c r="O6" s="128"/>
      <c r="P6" s="21"/>
    </row>
    <row r="7" spans="1:16">
      <c r="A7" s="25"/>
      <c r="B7" s="146"/>
      <c r="C7" s="74"/>
      <c r="D7" s="74"/>
      <c r="E7" s="74"/>
      <c r="F7" s="74"/>
      <c r="G7" s="74"/>
      <c r="H7" s="74"/>
      <c r="I7" s="74"/>
      <c r="J7" s="74"/>
      <c r="K7" s="74"/>
      <c r="L7" s="74"/>
      <c r="M7" s="74"/>
      <c r="N7" s="74"/>
      <c r="O7" s="133"/>
      <c r="P7" s="21"/>
    </row>
    <row r="8" spans="1:16">
      <c r="A8" s="25"/>
      <c r="B8" s="126" t="s">
        <v>36</v>
      </c>
      <c r="C8" s="127"/>
      <c r="D8" s="127"/>
      <c r="E8" s="127"/>
      <c r="F8" s="127"/>
      <c r="G8" s="127"/>
      <c r="H8" s="127"/>
      <c r="I8" s="127"/>
      <c r="J8" s="127"/>
      <c r="K8" s="127"/>
      <c r="L8" s="127"/>
      <c r="M8" s="127"/>
      <c r="N8" s="127"/>
      <c r="O8" s="128"/>
      <c r="P8" s="21"/>
    </row>
    <row r="9" spans="1:16">
      <c r="A9" s="25"/>
      <c r="B9" s="148" t="s">
        <v>76</v>
      </c>
      <c r="C9" s="127"/>
      <c r="D9" s="127"/>
      <c r="E9" s="127"/>
      <c r="F9" s="127"/>
      <c r="G9" s="127"/>
      <c r="H9" s="127"/>
      <c r="I9" s="127"/>
      <c r="J9" s="127"/>
      <c r="K9" s="127"/>
      <c r="L9" s="135"/>
      <c r="M9" s="152">
        <f>'us 89(1)'!M8+'us 89(1)'!M11+'us 89(1)'!M14+'us 89(1)'!M17+'us 89(1)'!M20</f>
        <v>200000</v>
      </c>
      <c r="N9" s="140"/>
      <c r="O9" s="141"/>
      <c r="P9" s="21"/>
    </row>
    <row r="10" spans="1:16" ht="19.5" customHeight="1">
      <c r="A10" s="25"/>
      <c r="B10" s="148" t="s">
        <v>37</v>
      </c>
      <c r="C10" s="127"/>
      <c r="D10" s="127"/>
      <c r="E10" s="127"/>
      <c r="F10" s="127"/>
      <c r="G10" s="127"/>
      <c r="H10" s="127"/>
      <c r="I10" s="127"/>
      <c r="J10" s="127"/>
      <c r="K10" s="127"/>
      <c r="L10" s="135"/>
      <c r="M10" s="149" t="s">
        <v>38</v>
      </c>
      <c r="N10" s="127"/>
      <c r="O10" s="128"/>
      <c r="P10" s="21"/>
    </row>
    <row r="11" spans="1:16" ht="23.5" customHeight="1">
      <c r="A11" s="25"/>
      <c r="B11" s="148" t="s">
        <v>39</v>
      </c>
      <c r="C11" s="127"/>
      <c r="D11" s="127"/>
      <c r="E11" s="127"/>
      <c r="F11" s="127"/>
      <c r="G11" s="127"/>
      <c r="H11" s="127"/>
      <c r="I11" s="127"/>
      <c r="J11" s="127"/>
      <c r="K11" s="127"/>
      <c r="L11" s="135"/>
      <c r="M11" s="149" t="s">
        <v>38</v>
      </c>
      <c r="N11" s="127"/>
      <c r="O11" s="128"/>
      <c r="P11" s="21"/>
    </row>
    <row r="12" spans="1:16" ht="20.5" customHeight="1">
      <c r="A12" s="25"/>
      <c r="B12" s="148" t="s">
        <v>40</v>
      </c>
      <c r="C12" s="127"/>
      <c r="D12" s="127"/>
      <c r="E12" s="127"/>
      <c r="F12" s="127"/>
      <c r="G12" s="127"/>
      <c r="H12" s="127"/>
      <c r="I12" s="127"/>
      <c r="J12" s="127"/>
      <c r="K12" s="127"/>
      <c r="L12" s="135"/>
      <c r="M12" s="149" t="s">
        <v>38</v>
      </c>
      <c r="N12" s="127"/>
      <c r="O12" s="128"/>
      <c r="P12" s="21"/>
    </row>
    <row r="13" spans="1:16" ht="17" customHeight="1">
      <c r="A13" s="25"/>
      <c r="B13" s="148" t="s">
        <v>41</v>
      </c>
      <c r="C13" s="127"/>
      <c r="D13" s="127"/>
      <c r="E13" s="127"/>
      <c r="F13" s="127"/>
      <c r="G13" s="127"/>
      <c r="H13" s="127"/>
      <c r="I13" s="127"/>
      <c r="J13" s="127"/>
      <c r="K13" s="127"/>
      <c r="L13" s="135"/>
      <c r="M13" s="150" t="s">
        <v>42</v>
      </c>
      <c r="N13" s="127"/>
      <c r="O13" s="128"/>
      <c r="P13" s="21"/>
    </row>
    <row r="14" spans="1:16">
      <c r="A14" s="25"/>
      <c r="B14" s="151" t="s">
        <v>43</v>
      </c>
      <c r="C14" s="74"/>
      <c r="D14" s="74"/>
      <c r="E14" s="74"/>
      <c r="F14" s="74"/>
      <c r="G14" s="74"/>
      <c r="H14" s="74"/>
      <c r="I14" s="74"/>
      <c r="J14" s="74"/>
      <c r="K14" s="74"/>
      <c r="L14" s="74"/>
      <c r="M14" s="74"/>
      <c r="N14" s="74"/>
      <c r="O14" s="133"/>
      <c r="P14" s="21"/>
    </row>
    <row r="15" spans="1:16">
      <c r="A15" s="25"/>
      <c r="B15" s="147" t="s">
        <v>44</v>
      </c>
      <c r="C15" s="74"/>
      <c r="D15" s="74"/>
      <c r="E15" s="74"/>
      <c r="F15" s="74"/>
      <c r="G15" s="74"/>
      <c r="H15" s="74"/>
      <c r="I15" s="74"/>
      <c r="J15" s="74"/>
      <c r="K15" s="74"/>
      <c r="L15" s="74"/>
      <c r="M15" s="74"/>
      <c r="N15" s="74"/>
      <c r="O15" s="133"/>
      <c r="P15" s="21"/>
    </row>
    <row r="16" spans="1:16">
      <c r="A16" s="25"/>
      <c r="B16" s="10"/>
      <c r="C16" s="10"/>
      <c r="D16" s="10"/>
      <c r="E16" s="10"/>
      <c r="F16" s="10"/>
      <c r="G16" s="10"/>
      <c r="H16" s="10"/>
      <c r="I16" s="10"/>
      <c r="J16" s="10"/>
      <c r="K16" s="10"/>
      <c r="L16" s="10"/>
      <c r="M16" s="10"/>
      <c r="N16" s="10"/>
      <c r="O16" s="22"/>
      <c r="P16" s="21"/>
    </row>
    <row r="17" spans="1:16">
      <c r="A17" s="25"/>
      <c r="B17" s="11" t="s">
        <v>45</v>
      </c>
      <c r="C17" s="125">
        <v>44392</v>
      </c>
      <c r="D17" s="125"/>
      <c r="E17" s="10"/>
      <c r="F17" s="10"/>
      <c r="G17" s="10"/>
      <c r="H17" s="10"/>
      <c r="I17" s="10"/>
      <c r="J17" s="10"/>
      <c r="K17" s="10"/>
      <c r="L17" s="10"/>
      <c r="M17" s="10"/>
      <c r="N17" s="10"/>
      <c r="O17" s="22"/>
      <c r="P17" s="21"/>
    </row>
    <row r="18" spans="1:16">
      <c r="A18" s="25"/>
      <c r="B18" s="10"/>
      <c r="C18" s="10"/>
      <c r="D18" s="10"/>
      <c r="E18" s="10"/>
      <c r="F18" s="10"/>
      <c r="G18" s="10"/>
      <c r="H18" s="10"/>
      <c r="I18" s="10"/>
      <c r="J18" s="10"/>
      <c r="K18" s="10"/>
      <c r="L18" s="154" t="s">
        <v>46</v>
      </c>
      <c r="M18" s="74"/>
      <c r="N18" s="74"/>
      <c r="O18" s="133"/>
      <c r="P18" s="21"/>
    </row>
    <row r="19" spans="1:16">
      <c r="A19" s="25"/>
      <c r="B19" s="10"/>
      <c r="C19" s="10"/>
      <c r="D19" s="10"/>
      <c r="E19" s="10"/>
      <c r="F19" s="10"/>
      <c r="G19" s="10"/>
      <c r="H19" s="10"/>
      <c r="I19" s="10"/>
      <c r="J19" s="10"/>
      <c r="K19" s="10"/>
      <c r="L19" s="10"/>
      <c r="M19" s="10"/>
      <c r="N19" s="10"/>
      <c r="O19" s="22"/>
      <c r="P19" s="21"/>
    </row>
    <row r="20" spans="1:16">
      <c r="A20" s="25"/>
      <c r="B20" s="155" t="s">
        <v>47</v>
      </c>
      <c r="C20" s="127"/>
      <c r="D20" s="127"/>
      <c r="E20" s="127"/>
      <c r="F20" s="127"/>
      <c r="G20" s="127"/>
      <c r="H20" s="127"/>
      <c r="I20" s="127"/>
      <c r="J20" s="127"/>
      <c r="K20" s="127"/>
      <c r="L20" s="127"/>
      <c r="M20" s="127"/>
      <c r="N20" s="127"/>
      <c r="O20" s="128"/>
      <c r="P20" s="21"/>
    </row>
    <row r="21" spans="1:16">
      <c r="A21" s="25"/>
      <c r="B21" s="148" t="s">
        <v>48</v>
      </c>
      <c r="C21" s="127"/>
      <c r="D21" s="127"/>
      <c r="E21" s="127"/>
      <c r="F21" s="127"/>
      <c r="G21" s="127"/>
      <c r="H21" s="127"/>
      <c r="I21" s="127"/>
      <c r="J21" s="127"/>
      <c r="K21" s="127"/>
      <c r="L21" s="135"/>
      <c r="M21" s="153">
        <f>M23-M22</f>
        <v>1141960</v>
      </c>
      <c r="N21" s="140"/>
      <c r="O21" s="141"/>
      <c r="P21" s="21"/>
    </row>
    <row r="22" spans="1:16">
      <c r="A22" s="25"/>
      <c r="B22" s="148" t="s">
        <v>49</v>
      </c>
      <c r="C22" s="127"/>
      <c r="D22" s="127"/>
      <c r="E22" s="127"/>
      <c r="F22" s="127"/>
      <c r="G22" s="127"/>
      <c r="H22" s="127"/>
      <c r="I22" s="127"/>
      <c r="J22" s="127"/>
      <c r="K22" s="127"/>
      <c r="L22" s="135"/>
      <c r="M22" s="153">
        <f>M9</f>
        <v>200000</v>
      </c>
      <c r="N22" s="140"/>
      <c r="O22" s="141"/>
      <c r="P22" s="21"/>
    </row>
    <row r="23" spans="1:16">
      <c r="A23" s="25"/>
      <c r="B23" s="148" t="s">
        <v>50</v>
      </c>
      <c r="C23" s="127"/>
      <c r="D23" s="127"/>
      <c r="E23" s="127"/>
      <c r="F23" s="127"/>
      <c r="G23" s="127"/>
      <c r="H23" s="127"/>
      <c r="I23" s="127"/>
      <c r="J23" s="127"/>
      <c r="K23" s="127"/>
      <c r="L23" s="135"/>
      <c r="M23" s="153">
        <f>'us 89(1)'!M22</f>
        <v>1341960</v>
      </c>
      <c r="N23" s="140"/>
      <c r="O23" s="141"/>
      <c r="P23" s="21"/>
    </row>
    <row r="24" spans="1:16">
      <c r="A24" s="25"/>
      <c r="B24" s="148" t="s">
        <v>51</v>
      </c>
      <c r="C24" s="127"/>
      <c r="D24" s="127"/>
      <c r="E24" s="127"/>
      <c r="F24" s="127"/>
      <c r="G24" s="127"/>
      <c r="H24" s="127"/>
      <c r="I24" s="127"/>
      <c r="J24" s="127"/>
      <c r="K24" s="127"/>
      <c r="L24" s="135"/>
      <c r="M24" s="153">
        <f>Control_10E!F17</f>
        <v>153910</v>
      </c>
      <c r="N24" s="140"/>
      <c r="O24" s="141"/>
      <c r="P24" s="21"/>
    </row>
    <row r="25" spans="1:16">
      <c r="A25" s="25"/>
      <c r="B25" s="148" t="s">
        <v>52</v>
      </c>
      <c r="C25" s="127"/>
      <c r="D25" s="127"/>
      <c r="E25" s="127"/>
      <c r="F25" s="127"/>
      <c r="G25" s="127"/>
      <c r="H25" s="127"/>
      <c r="I25" s="127"/>
      <c r="J25" s="127"/>
      <c r="K25" s="127"/>
      <c r="L25" s="135"/>
      <c r="M25" s="153">
        <f>Control_10E!F8</f>
        <v>107528</v>
      </c>
      <c r="N25" s="140"/>
      <c r="O25" s="141"/>
      <c r="P25" s="21"/>
    </row>
    <row r="26" spans="1:16">
      <c r="A26" s="25"/>
      <c r="B26" s="148" t="s">
        <v>53</v>
      </c>
      <c r="C26" s="127"/>
      <c r="D26" s="127"/>
      <c r="E26" s="127"/>
      <c r="F26" s="127"/>
      <c r="G26" s="127"/>
      <c r="H26" s="127"/>
      <c r="I26" s="127"/>
      <c r="J26" s="127"/>
      <c r="K26" s="127"/>
      <c r="L26" s="135"/>
      <c r="M26" s="153">
        <f>M24-M25</f>
        <v>46382</v>
      </c>
      <c r="N26" s="140"/>
      <c r="O26" s="141"/>
      <c r="P26" s="21"/>
    </row>
    <row r="27" spans="1:16">
      <c r="A27" s="25"/>
      <c r="B27" s="148" t="s">
        <v>54</v>
      </c>
      <c r="C27" s="127"/>
      <c r="D27" s="127"/>
      <c r="E27" s="127"/>
      <c r="F27" s="127"/>
      <c r="G27" s="127"/>
      <c r="H27" s="127"/>
      <c r="I27" s="127"/>
      <c r="J27" s="127"/>
      <c r="K27" s="127"/>
      <c r="L27" s="135"/>
      <c r="M27" s="153">
        <f>N38</f>
        <v>36865</v>
      </c>
      <c r="N27" s="140"/>
      <c r="O27" s="141"/>
      <c r="P27" s="21"/>
    </row>
    <row r="28" spans="1:16" ht="17.5">
      <c r="A28" s="25"/>
      <c r="B28" s="148" t="s">
        <v>55</v>
      </c>
      <c r="C28" s="127"/>
      <c r="D28" s="127"/>
      <c r="E28" s="127"/>
      <c r="F28" s="127"/>
      <c r="G28" s="127"/>
      <c r="H28" s="127"/>
      <c r="I28" s="127"/>
      <c r="J28" s="127"/>
      <c r="K28" s="127"/>
      <c r="L28" s="135"/>
      <c r="M28" s="158">
        <f>M26-M27</f>
        <v>9517</v>
      </c>
      <c r="N28" s="140"/>
      <c r="O28" s="141"/>
      <c r="P28" s="21"/>
    </row>
    <row r="29" spans="1:16">
      <c r="A29" s="25"/>
      <c r="B29" s="12"/>
      <c r="C29" s="12"/>
      <c r="D29" s="12"/>
      <c r="E29" s="12"/>
      <c r="F29" s="12"/>
      <c r="G29" s="12"/>
      <c r="H29" s="12"/>
      <c r="I29" s="12"/>
      <c r="J29" s="12"/>
      <c r="K29" s="12"/>
      <c r="L29" s="12"/>
      <c r="M29" s="13"/>
      <c r="N29" s="13"/>
      <c r="O29" s="23"/>
      <c r="P29" s="21"/>
    </row>
    <row r="30" spans="1:16">
      <c r="A30" s="25"/>
      <c r="B30" s="155" t="s">
        <v>56</v>
      </c>
      <c r="C30" s="127"/>
      <c r="D30" s="127"/>
      <c r="E30" s="127"/>
      <c r="F30" s="127"/>
      <c r="G30" s="127"/>
      <c r="H30" s="127"/>
      <c r="I30" s="127"/>
      <c r="J30" s="127"/>
      <c r="K30" s="127"/>
      <c r="L30" s="127"/>
      <c r="M30" s="127"/>
      <c r="N30" s="127"/>
      <c r="O30" s="128"/>
      <c r="P30" s="21"/>
    </row>
    <row r="31" spans="1:16" ht="56" customHeight="1">
      <c r="A31" s="25"/>
      <c r="B31" s="156" t="s">
        <v>57</v>
      </c>
      <c r="C31" s="135"/>
      <c r="D31" s="157" t="s">
        <v>58</v>
      </c>
      <c r="E31" s="135"/>
      <c r="F31" s="157" t="s">
        <v>59</v>
      </c>
      <c r="G31" s="135"/>
      <c r="H31" s="157" t="s">
        <v>60</v>
      </c>
      <c r="I31" s="135"/>
      <c r="J31" s="157" t="s">
        <v>61</v>
      </c>
      <c r="K31" s="135"/>
      <c r="L31" s="157" t="s">
        <v>62</v>
      </c>
      <c r="M31" s="135"/>
      <c r="N31" s="157" t="s">
        <v>63</v>
      </c>
      <c r="O31" s="128"/>
      <c r="P31" s="21"/>
    </row>
    <row r="32" spans="1:16">
      <c r="A32" s="25"/>
      <c r="B32" s="159">
        <v>1</v>
      </c>
      <c r="C32" s="135"/>
      <c r="D32" s="150">
        <v>2</v>
      </c>
      <c r="E32" s="135"/>
      <c r="F32" s="150">
        <v>3</v>
      </c>
      <c r="G32" s="135"/>
      <c r="H32" s="150">
        <v>4</v>
      </c>
      <c r="I32" s="135"/>
      <c r="J32" s="150">
        <v>5</v>
      </c>
      <c r="K32" s="135"/>
      <c r="L32" s="150">
        <v>6</v>
      </c>
      <c r="M32" s="135"/>
      <c r="N32" s="150">
        <v>7</v>
      </c>
      <c r="O32" s="128"/>
      <c r="P32" s="21"/>
    </row>
    <row r="33" spans="1:16">
      <c r="A33" s="25"/>
      <c r="B33" s="134" t="s">
        <v>94</v>
      </c>
      <c r="C33" s="135"/>
      <c r="D33" s="139">
        <f>'us 89(1)'!M7</f>
        <v>700000</v>
      </c>
      <c r="E33" s="143"/>
      <c r="F33" s="139">
        <f>'us 89(1)'!M8</f>
        <v>20000</v>
      </c>
      <c r="G33" s="143"/>
      <c r="H33" s="139">
        <f>D33+F33</f>
        <v>720000</v>
      </c>
      <c r="I33" s="143"/>
      <c r="J33" s="139">
        <f>Control_10E!F3</f>
        <v>66950</v>
      </c>
      <c r="K33" s="143"/>
      <c r="L33" s="139">
        <f>Control_10E!F12</f>
        <v>71070</v>
      </c>
      <c r="M33" s="143"/>
      <c r="N33" s="139">
        <f>L33-J33</f>
        <v>4120</v>
      </c>
      <c r="O33" s="141"/>
      <c r="P33" s="21"/>
    </row>
    <row r="34" spans="1:16">
      <c r="A34" s="25"/>
      <c r="B34" s="134" t="s">
        <v>64</v>
      </c>
      <c r="C34" s="135"/>
      <c r="D34" s="139">
        <f>'us 89(1)'!M10</f>
        <v>400000</v>
      </c>
      <c r="E34" s="143"/>
      <c r="F34" s="139">
        <f>'us 89(1)'!M11</f>
        <v>30000</v>
      </c>
      <c r="G34" s="143"/>
      <c r="H34" s="139">
        <f>D34+F34</f>
        <v>430000</v>
      </c>
      <c r="I34" s="143"/>
      <c r="J34" s="139">
        <f>Control_10E!F4</f>
        <v>7725</v>
      </c>
      <c r="K34" s="143"/>
      <c r="L34" s="139">
        <f>Control_10E!F13</f>
        <v>9270</v>
      </c>
      <c r="M34" s="143"/>
      <c r="N34" s="139">
        <f>L34-J34</f>
        <v>1545</v>
      </c>
      <c r="O34" s="141"/>
      <c r="P34" s="21"/>
    </row>
    <row r="35" spans="1:16">
      <c r="A35" s="25"/>
      <c r="B35" s="134" t="s">
        <v>65</v>
      </c>
      <c r="C35" s="135"/>
      <c r="D35" s="139">
        <f>'us 89(1)'!M13</f>
        <v>700000</v>
      </c>
      <c r="E35" s="143"/>
      <c r="F35" s="139">
        <f>'us 89(1)'!M14</f>
        <v>40000</v>
      </c>
      <c r="G35" s="143"/>
      <c r="H35" s="139">
        <f>D35+F35</f>
        <v>740000</v>
      </c>
      <c r="I35" s="143"/>
      <c r="J35" s="139">
        <f>Control_10E!F5</f>
        <v>54600</v>
      </c>
      <c r="K35" s="143"/>
      <c r="L35" s="139">
        <f>Control_10E!F14</f>
        <v>62920</v>
      </c>
      <c r="M35" s="143"/>
      <c r="N35" s="139">
        <f>L35-J35</f>
        <v>8320</v>
      </c>
      <c r="O35" s="141"/>
      <c r="P35" s="21"/>
    </row>
    <row r="36" spans="1:16">
      <c r="A36" s="25"/>
      <c r="B36" s="134" t="s">
        <v>66</v>
      </c>
      <c r="C36" s="135"/>
      <c r="D36" s="139">
        <f>'us 89(1)'!M16</f>
        <v>850000</v>
      </c>
      <c r="E36" s="143"/>
      <c r="F36" s="139">
        <f>'us 89(1)'!M17</f>
        <v>50000</v>
      </c>
      <c r="G36" s="143"/>
      <c r="H36" s="139">
        <f>D36+F36</f>
        <v>900000</v>
      </c>
      <c r="I36" s="143"/>
      <c r="J36" s="139">
        <f>Control_10E!F6</f>
        <v>85800</v>
      </c>
      <c r="K36" s="143"/>
      <c r="L36" s="139">
        <f>Control_10E!F15</f>
        <v>96200</v>
      </c>
      <c r="M36" s="143"/>
      <c r="N36" s="139">
        <f>L36-J36</f>
        <v>10400</v>
      </c>
      <c r="O36" s="141"/>
      <c r="P36" s="21"/>
    </row>
    <row r="37" spans="1:16">
      <c r="A37" s="25"/>
      <c r="B37" s="134" t="s">
        <v>73</v>
      </c>
      <c r="C37" s="135"/>
      <c r="D37" s="139">
        <f>'us 89(1)'!M19</f>
        <v>510000</v>
      </c>
      <c r="E37" s="143"/>
      <c r="F37" s="139">
        <f>'us 89(1)'!M20</f>
        <v>60000</v>
      </c>
      <c r="G37" s="143"/>
      <c r="H37" s="139">
        <f>D37+F37</f>
        <v>570000</v>
      </c>
      <c r="I37" s="143"/>
      <c r="J37" s="139">
        <f>Control_10E!F7</f>
        <v>15080</v>
      </c>
      <c r="K37" s="143"/>
      <c r="L37" s="139">
        <f>Control_10E!F16</f>
        <v>27560</v>
      </c>
      <c r="M37" s="143"/>
      <c r="N37" s="139">
        <f>L37-J37</f>
        <v>12480</v>
      </c>
      <c r="O37" s="141"/>
      <c r="P37" s="21"/>
    </row>
    <row r="38" spans="1:16" ht="15" thickBot="1">
      <c r="A38" s="25"/>
      <c r="B38" s="160" t="s">
        <v>1</v>
      </c>
      <c r="C38" s="161"/>
      <c r="D38" s="162"/>
      <c r="E38" s="161"/>
      <c r="F38" s="162"/>
      <c r="G38" s="161"/>
      <c r="H38" s="162"/>
      <c r="I38" s="161"/>
      <c r="J38" s="162"/>
      <c r="K38" s="161"/>
      <c r="L38" s="162"/>
      <c r="M38" s="161"/>
      <c r="N38" s="163">
        <f>N33+N34+N35+N36+N37</f>
        <v>36865</v>
      </c>
      <c r="O38" s="164"/>
      <c r="P38" s="21"/>
    </row>
    <row r="39" spans="1:16">
      <c r="A39" s="21"/>
      <c r="G39" s="24"/>
      <c r="I39" s="1"/>
      <c r="P39" s="21"/>
    </row>
    <row r="40" spans="1:16">
      <c r="A40" s="21"/>
      <c r="F40" s="119"/>
      <c r="G40" s="120"/>
      <c r="H40" s="120"/>
      <c r="I40" s="121"/>
      <c r="P40" s="21"/>
    </row>
    <row r="41" spans="1:16">
      <c r="A41" s="21"/>
      <c r="F41" s="122"/>
      <c r="G41" s="123"/>
      <c r="H41" s="123"/>
      <c r="I41" s="124"/>
      <c r="P41" s="21"/>
    </row>
    <row r="42" spans="1:16">
      <c r="A42" s="21"/>
      <c r="P42" s="21"/>
    </row>
    <row r="43" spans="1:16">
      <c r="A43" s="21"/>
      <c r="B43" s="21"/>
      <c r="C43" s="21"/>
      <c r="D43" s="21"/>
      <c r="E43" s="21"/>
      <c r="F43" s="21"/>
      <c r="G43" s="21"/>
      <c r="H43" s="21"/>
      <c r="I43" s="21"/>
      <c r="J43" s="21"/>
      <c r="K43" s="21"/>
      <c r="L43" s="21"/>
      <c r="M43" s="21"/>
      <c r="N43" s="21"/>
      <c r="O43" s="21"/>
      <c r="P43" s="21"/>
    </row>
  </sheetData>
  <sheetProtection password="CE25" sheet="1" objects="1" scenarios="1" formatColumns="0" formatRows="0"/>
  <mergeCells count="101">
    <mergeCell ref="N37:O37"/>
    <mergeCell ref="B38:C38"/>
    <mergeCell ref="D38:E38"/>
    <mergeCell ref="F38:G38"/>
    <mergeCell ref="H38:I38"/>
    <mergeCell ref="J38:K38"/>
    <mergeCell ref="L38:M38"/>
    <mergeCell ref="N38:O38"/>
    <mergeCell ref="B37:C37"/>
    <mergeCell ref="D37:E37"/>
    <mergeCell ref="F37:G37"/>
    <mergeCell ref="H37:I37"/>
    <mergeCell ref="J37:K37"/>
    <mergeCell ref="L37:M37"/>
    <mergeCell ref="J36:K36"/>
    <mergeCell ref="L36:M36"/>
    <mergeCell ref="N36:O36"/>
    <mergeCell ref="B35:C35"/>
    <mergeCell ref="D35:E35"/>
    <mergeCell ref="F35:G35"/>
    <mergeCell ref="H35:I35"/>
    <mergeCell ref="J35:K35"/>
    <mergeCell ref="L35:M35"/>
    <mergeCell ref="N35:O35"/>
    <mergeCell ref="B36:C36"/>
    <mergeCell ref="D36:E36"/>
    <mergeCell ref="F36:G36"/>
    <mergeCell ref="H36:I36"/>
    <mergeCell ref="N32:O32"/>
    <mergeCell ref="B34:C34"/>
    <mergeCell ref="D34:E34"/>
    <mergeCell ref="F34:G34"/>
    <mergeCell ref="H34:I34"/>
    <mergeCell ref="J34:K34"/>
    <mergeCell ref="L34:M34"/>
    <mergeCell ref="N34:O34"/>
    <mergeCell ref="B32:C32"/>
    <mergeCell ref="D32:E32"/>
    <mergeCell ref="F32:G32"/>
    <mergeCell ref="H32:I32"/>
    <mergeCell ref="J32:K32"/>
    <mergeCell ref="L32:M32"/>
    <mergeCell ref="B33:C33"/>
    <mergeCell ref="D33:E33"/>
    <mergeCell ref="F33:G33"/>
    <mergeCell ref="H33:I33"/>
    <mergeCell ref="J33:K33"/>
    <mergeCell ref="L33:M33"/>
    <mergeCell ref="N33:O33"/>
    <mergeCell ref="B30:O30"/>
    <mergeCell ref="B31:C31"/>
    <mergeCell ref="D31:E31"/>
    <mergeCell ref="F31:G31"/>
    <mergeCell ref="H31:I31"/>
    <mergeCell ref="J31:K31"/>
    <mergeCell ref="L31:M31"/>
    <mergeCell ref="N31:O31"/>
    <mergeCell ref="B26:L26"/>
    <mergeCell ref="M26:O26"/>
    <mergeCell ref="B27:L27"/>
    <mergeCell ref="M27:O27"/>
    <mergeCell ref="B28:L28"/>
    <mergeCell ref="M28:O28"/>
    <mergeCell ref="B11:L11"/>
    <mergeCell ref="M11:O11"/>
    <mergeCell ref="B23:L23"/>
    <mergeCell ref="M23:O23"/>
    <mergeCell ref="B24:L24"/>
    <mergeCell ref="M24:O24"/>
    <mergeCell ref="B25:L25"/>
    <mergeCell ref="M25:O25"/>
    <mergeCell ref="L18:O18"/>
    <mergeCell ref="B20:O20"/>
    <mergeCell ref="B21:L21"/>
    <mergeCell ref="M21:O21"/>
    <mergeCell ref="B22:L22"/>
    <mergeCell ref="M22:O22"/>
    <mergeCell ref="F40:I41"/>
    <mergeCell ref="C17:D17"/>
    <mergeCell ref="B8:O8"/>
    <mergeCell ref="B2:O2"/>
    <mergeCell ref="B3:O3"/>
    <mergeCell ref="B4:D4"/>
    <mergeCell ref="E4:O4"/>
    <mergeCell ref="B5:D5"/>
    <mergeCell ref="E5:O5"/>
    <mergeCell ref="B6:D6"/>
    <mergeCell ref="E6:I6"/>
    <mergeCell ref="J6:K6"/>
    <mergeCell ref="L6:O6"/>
    <mergeCell ref="B7:O7"/>
    <mergeCell ref="B15:O15"/>
    <mergeCell ref="B9:L9"/>
    <mergeCell ref="B12:L12"/>
    <mergeCell ref="M12:O12"/>
    <mergeCell ref="B13:L13"/>
    <mergeCell ref="M13:O13"/>
    <mergeCell ref="B14:O14"/>
    <mergeCell ref="M9:O9"/>
    <mergeCell ref="B10:L10"/>
    <mergeCell ref="M10:O10"/>
  </mergeCells>
  <pageMargins left="0.70866141732283472" right="0.70866141732283472" top="0.74803149606299213" bottom="0.74803149606299213" header="0.31496062992125984" footer="0.31496062992125984"/>
  <pageSetup paperSize="9" scale="79" fitToHeight="0"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FORM10E_NEW">
                <anchor moveWithCells="1" sizeWithCells="1">
                  <from>
                    <xdr:col>5</xdr:col>
                    <xdr:colOff>165100</xdr:colOff>
                    <xdr:row>39</xdr:row>
                    <xdr:rowOff>95250</xdr:rowOff>
                  </from>
                  <to>
                    <xdr:col>8</xdr:col>
                    <xdr:colOff>368300</xdr:colOff>
                    <xdr:row>40</xdr:row>
                    <xdr:rowOff>120650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7"/>
  <sheetViews>
    <sheetView workbookViewId="0">
      <selection activeCell="C9" sqref="C9"/>
    </sheetView>
  </sheetViews>
  <sheetFormatPr defaultRowHeight="14.5"/>
  <cols>
    <col min="1" max="1" width="10.1796875" customWidth="1"/>
    <col min="2" max="3" width="11.90625" customWidth="1"/>
    <col min="4" max="5" width="9.7265625" customWidth="1"/>
    <col min="6" max="6" width="11" customWidth="1"/>
  </cols>
  <sheetData>
    <row r="1" spans="1:13" ht="15" thickBot="1">
      <c r="A1" s="165" t="s">
        <v>80</v>
      </c>
      <c r="B1" s="165"/>
      <c r="C1" s="165"/>
      <c r="D1" s="165"/>
      <c r="E1" s="165"/>
      <c r="F1" s="165"/>
    </row>
    <row r="2" spans="1:13" ht="15" thickBot="1">
      <c r="A2" s="14" t="s">
        <v>67</v>
      </c>
      <c r="B2" s="14" t="s">
        <v>68</v>
      </c>
      <c r="C2" s="14" t="s">
        <v>0</v>
      </c>
      <c r="D2" s="14" t="s">
        <v>69</v>
      </c>
      <c r="E2" s="14" t="s">
        <v>70</v>
      </c>
      <c r="F2" s="14" t="s">
        <v>4</v>
      </c>
      <c r="G2" s="167" t="s">
        <v>71</v>
      </c>
      <c r="H2" s="168"/>
      <c r="I2" s="169" t="s">
        <v>72</v>
      </c>
      <c r="J2" s="169"/>
      <c r="K2" s="169"/>
      <c r="L2" s="27">
        <v>2</v>
      </c>
      <c r="M2" s="27">
        <v>1</v>
      </c>
    </row>
    <row r="3" spans="1:13" ht="15" thickBot="1">
      <c r="A3" s="14" t="s">
        <v>94</v>
      </c>
      <c r="B3" s="14">
        <f>'Form 10E'!D33</f>
        <v>700000</v>
      </c>
      <c r="C3" s="15">
        <f>H3</f>
        <v>65000</v>
      </c>
      <c r="D3" s="14"/>
      <c r="E3" s="14">
        <f>ROUND((C3*0.03),0)</f>
        <v>1950</v>
      </c>
      <c r="F3" s="14">
        <f t="shared" ref="F3:F8" si="0">C3+D3+E3</f>
        <v>66950</v>
      </c>
      <c r="G3">
        <f>IF($B3&gt;1000000, 125000+($B3-1000000)*0.3, IF($B3&gt;500000, 25000+($B3-500000)*0.2, IF($B3&gt;250000, ($B3-250000)*0.1, 0)))</f>
        <v>65000</v>
      </c>
      <c r="H3" s="16">
        <f>IF(B3&lt;500001,G3-MIN(G3,5000),G3)</f>
        <v>65000</v>
      </c>
      <c r="I3" s="28"/>
      <c r="J3" s="28"/>
      <c r="K3" s="28"/>
      <c r="L3" s="27"/>
      <c r="M3" s="27"/>
    </row>
    <row r="4" spans="1:13" ht="15" thickBot="1">
      <c r="A4" s="14" t="s">
        <v>64</v>
      </c>
      <c r="B4" s="14">
        <f>'Form 10E'!D34</f>
        <v>400000</v>
      </c>
      <c r="C4" s="15">
        <f>H4</f>
        <v>7500</v>
      </c>
      <c r="D4" s="14">
        <f>IF(B4&gt;10000000,C4*0.15,0)</f>
        <v>0</v>
      </c>
      <c r="E4" s="14">
        <f>ROUND((C4*0.03),0)</f>
        <v>225</v>
      </c>
      <c r="F4" s="14">
        <f t="shared" si="0"/>
        <v>7725</v>
      </c>
      <c r="G4">
        <f>IF($B4&gt;1000000, 112500+($B4-1000000)*0.3, IF($B4&gt;500000, 12500+($B4-500000)*0.2, IF($B4&gt;250000, ($B4-250000)*0.05, 0)))</f>
        <v>7500</v>
      </c>
      <c r="H4" s="16">
        <f>IF($B4&lt;350001,G4-MIN(G4,2500),G4)</f>
        <v>7500</v>
      </c>
      <c r="I4" s="28"/>
      <c r="J4" s="28"/>
      <c r="K4" s="28"/>
    </row>
    <row r="5" spans="1:13" ht="15" thickBot="1">
      <c r="A5" s="14" t="s">
        <v>65</v>
      </c>
      <c r="B5" s="14">
        <f>'Form 10E'!D35</f>
        <v>700000</v>
      </c>
      <c r="C5" s="15">
        <f>H5</f>
        <v>52500</v>
      </c>
      <c r="D5" s="14"/>
      <c r="E5" s="14">
        <f>ROUND((C5*0.04),0)</f>
        <v>2100</v>
      </c>
      <c r="F5" s="14">
        <f t="shared" si="0"/>
        <v>54600</v>
      </c>
      <c r="G5">
        <f>IF($B5&gt;1000000, 112500+($B5-1000000)*0.3, IF($B5&gt;500000, 12500+($B5-500000)*0.2, IF($B5&gt;250000, ($B5-250000)*0.05, 0)))</f>
        <v>52500</v>
      </c>
      <c r="H5" s="16">
        <f>IF($B5&lt;350001,G5-MIN(G5,2500),G5)</f>
        <v>52500</v>
      </c>
      <c r="I5" s="28"/>
      <c r="J5" s="28"/>
      <c r="K5" s="28"/>
    </row>
    <row r="6" spans="1:13" ht="15" thickBot="1">
      <c r="A6" s="14" t="s">
        <v>66</v>
      </c>
      <c r="B6" s="14">
        <f>'Form 10E'!D36</f>
        <v>850000</v>
      </c>
      <c r="C6" s="15">
        <f>H6</f>
        <v>82500</v>
      </c>
      <c r="D6" s="14"/>
      <c r="E6" s="14">
        <f>ROUND((C6*0.04),0)</f>
        <v>3300</v>
      </c>
      <c r="F6" s="14">
        <f t="shared" si="0"/>
        <v>85800</v>
      </c>
      <c r="G6" s="16">
        <f>IF($B6&gt;1000000, 112500+($B6-1000000)*0.3, IF($B6&gt;500000, 12500+($B6-500000)*0.2, IF($B6&gt;250000, ($B6-250000)*0.05, 0)))</f>
        <v>82500</v>
      </c>
      <c r="H6" s="16">
        <f>IF(B6&lt;500001,G6-MIN(G6,12500),G6)</f>
        <v>82500</v>
      </c>
      <c r="I6" s="28"/>
      <c r="J6" s="28"/>
      <c r="K6" s="28"/>
    </row>
    <row r="7" spans="1:13" ht="15" thickBot="1">
      <c r="A7" s="14" t="s">
        <v>73</v>
      </c>
      <c r="B7" s="14">
        <f>'Form 10E'!D37</f>
        <v>510000</v>
      </c>
      <c r="C7" s="14">
        <f>IF(M2=2,K7,IF(B7&lt;=500000,H7,G7))</f>
        <v>14500</v>
      </c>
      <c r="D7" s="14"/>
      <c r="E7" s="14">
        <f>ROUND((C7*0.04),0)</f>
        <v>580</v>
      </c>
      <c r="F7" s="14">
        <f t="shared" si="0"/>
        <v>15080</v>
      </c>
      <c r="G7" s="16">
        <f>ROUND(IF(B7&lt;=250000,0,IF(B7&lt;=500000,(B7-250000)*0.05,IF(B7&lt;=1000000,12500+(B7-500000)*0.2,IF(B7&gt;1000000,112500+(B7-1000000)*0.3,"0")))),0)</f>
        <v>14500</v>
      </c>
      <c r="H7" s="16">
        <f>IF(AND(B7&lt;=500000,G7&gt;=12500),G7-12500,IF(AND(B7&lt;=500000,G7&lt;12500),0,G7))</f>
        <v>14500</v>
      </c>
      <c r="I7" s="16">
        <f>ROUND(IF(B7&lt;=250000,0,IF(B7&lt;=500000,(B7-250000)*0.05,IF(B7&lt;=750000,12500+(B7-500000)*0.1,IF(B7&lt;=1000000,37500+(B7-750000)*0.15,IF(B7&lt;=1250000,75000+(B7-1000000)*0.2,IF(B7&lt;=1500000,125000+(B7-1250000)*0.25,IF(B7&gt;1500000,187500+(B7-1500000)*0.3,"0"))))))),0)</f>
        <v>13500</v>
      </c>
      <c r="J7" s="16">
        <f>IF(AND(B7&lt;=500000,I7&gt;=12500),I7-12500,IF(AND(B7&lt;=500000,I7&lt;12500),0,I7))</f>
        <v>13500</v>
      </c>
      <c r="K7" s="16">
        <f>IF(B7&lt;=500000,J7,I7)</f>
        <v>13500</v>
      </c>
    </row>
    <row r="8" spans="1:13" ht="15" thickBot="1">
      <c r="A8" s="14" t="s">
        <v>75</v>
      </c>
      <c r="B8" s="14">
        <f>'Form 10E'!M21</f>
        <v>1141960</v>
      </c>
      <c r="C8" s="14">
        <f>IF($L$2=2,K8,IF(B8&lt;=500000,H8,G8))</f>
        <v>103392</v>
      </c>
      <c r="D8" s="14"/>
      <c r="E8" s="14">
        <f>ROUND((C8*0.04),0)</f>
        <v>4136</v>
      </c>
      <c r="F8" s="14">
        <f t="shared" si="0"/>
        <v>107528</v>
      </c>
      <c r="G8" s="16">
        <f>ROUND(IF(B8&lt;=250000,0,IF(B8&lt;=500000,(B8-250000)*0.05,IF(B8&lt;=1000000,12500+(B8-500000)*0.2,IF(B8&gt;1000000,112500+(B8-1000000)*0.3,"0")))),0)</f>
        <v>155088</v>
      </c>
      <c r="H8" s="16">
        <f>IF(AND(B8&lt;=500000,G8&gt;=12500),G8-12500,IF(AND(B8&lt;=500000,G8&lt;12500),0,G8))</f>
        <v>155088</v>
      </c>
      <c r="I8" s="16">
        <f>ROUND(IF(B8&lt;=250000,0,IF(B8&lt;=500000,(B8-250000)*0.05,IF(B8&lt;=750000,12500+(B8-500000)*0.1,IF(B8&lt;=1000000,37500+(B8-750000)*0.15,IF(B8&lt;=1250000,75000+(B8-1000000)*0.2,IF(B8&lt;=1500000,125000+(B8-1250000)*0.25,IF(B8&gt;1500000,187500+(B8-1500000)*0.3,"0"))))))),0)</f>
        <v>103392</v>
      </c>
      <c r="J8" s="16">
        <f>IF(AND(B8&lt;=500000,I8&gt;=12500),I8-12500,IF(AND(B8&lt;=500000,I8&lt;12500),0,I8))</f>
        <v>103392</v>
      </c>
      <c r="K8" s="16">
        <f>IF(B8&lt;=500000,J8,I8)</f>
        <v>103392</v>
      </c>
    </row>
    <row r="9" spans="1:13">
      <c r="A9" s="16"/>
      <c r="B9" s="16"/>
      <c r="C9" s="16"/>
      <c r="D9" s="16"/>
      <c r="E9" s="16"/>
      <c r="F9" s="16"/>
      <c r="G9" s="16"/>
      <c r="H9" s="16"/>
      <c r="I9" s="16"/>
      <c r="J9" s="16"/>
      <c r="K9" s="16"/>
    </row>
    <row r="10" spans="1:13" ht="15" thickBot="1">
      <c r="A10" s="165" t="s">
        <v>74</v>
      </c>
      <c r="B10" s="165"/>
      <c r="C10" s="165"/>
      <c r="D10" s="165"/>
      <c r="E10" s="165"/>
      <c r="F10" s="165"/>
      <c r="G10" s="16"/>
      <c r="H10" s="16"/>
      <c r="I10" s="16"/>
      <c r="J10" s="16"/>
      <c r="K10" s="16"/>
    </row>
    <row r="11" spans="1:13" ht="15" thickBot="1">
      <c r="A11" s="14" t="s">
        <v>67</v>
      </c>
      <c r="B11" s="14" t="s">
        <v>68</v>
      </c>
      <c r="C11" s="14" t="s">
        <v>0</v>
      </c>
      <c r="D11" s="14" t="s">
        <v>69</v>
      </c>
      <c r="E11" s="14" t="s">
        <v>70</v>
      </c>
      <c r="F11" s="14" t="s">
        <v>4</v>
      </c>
      <c r="G11" s="16"/>
      <c r="H11" s="16"/>
      <c r="I11" s="16"/>
      <c r="J11" s="16"/>
      <c r="K11" s="16"/>
    </row>
    <row r="12" spans="1:13" ht="15" thickBot="1">
      <c r="A12" s="14" t="s">
        <v>94</v>
      </c>
      <c r="B12" s="14">
        <f>'Form 10E'!H33</f>
        <v>720000</v>
      </c>
      <c r="C12" s="15">
        <f>H12</f>
        <v>69000</v>
      </c>
      <c r="D12" s="14">
        <f>IF(B12&gt;10000000,C12*0.15,0)</f>
        <v>0</v>
      </c>
      <c r="E12" s="14">
        <f>ROUND((C12*0.03),0)</f>
        <v>2070</v>
      </c>
      <c r="F12" s="14">
        <f t="shared" ref="F12:F17" si="1">C12+D12+E12</f>
        <v>71070</v>
      </c>
      <c r="G12" s="16">
        <f>IF($B12&gt;1000000, 125000+($B12-1000000)*0.3, IF($B12&gt;500000, 25000+($B12-500000)*0.2, IF($B12&gt;250000, ($B12-250000)*0.1, 0)))</f>
        <v>69000</v>
      </c>
      <c r="H12" s="16">
        <f>IF(B12&lt;500001,G12-MIN(G12,5000),G12)</f>
        <v>69000</v>
      </c>
      <c r="I12" s="28"/>
      <c r="J12" s="28"/>
      <c r="K12" s="28"/>
    </row>
    <row r="13" spans="1:13" ht="15" thickBot="1">
      <c r="A13" s="14" t="s">
        <v>64</v>
      </c>
      <c r="B13" s="14">
        <f>'Form 10E'!H34</f>
        <v>430000</v>
      </c>
      <c r="C13" s="15">
        <f>H13</f>
        <v>9000</v>
      </c>
      <c r="D13" s="14">
        <f>IF(B13&gt;10000000,C13*0.15,0)</f>
        <v>0</v>
      </c>
      <c r="E13" s="14">
        <f>ROUND((C13*0.03),0)</f>
        <v>270</v>
      </c>
      <c r="F13" s="14">
        <f t="shared" si="1"/>
        <v>9270</v>
      </c>
      <c r="G13" s="16">
        <f>IF($B13&gt;1000000, 112500+($B13-1000000)*0.3, IF($B13&gt;500000, 12500+($B13-500000)*0.2, IF($B13&gt;250000, ($B13-250000)*0.05, 0)))</f>
        <v>9000</v>
      </c>
      <c r="H13" s="16">
        <f>IF($B13&lt;350001,G13-MIN(G13,2500),G13)</f>
        <v>9000</v>
      </c>
      <c r="I13" s="28"/>
      <c r="J13" s="28"/>
      <c r="K13" s="28"/>
    </row>
    <row r="14" spans="1:13" ht="15" thickBot="1">
      <c r="A14" s="14" t="s">
        <v>65</v>
      </c>
      <c r="B14" s="14">
        <f>'Form 10E'!H35</f>
        <v>740000</v>
      </c>
      <c r="C14" s="15">
        <f t="shared" ref="C14:C15" si="2">H14</f>
        <v>60500</v>
      </c>
      <c r="D14" s="14"/>
      <c r="E14" s="14">
        <f>ROUND((C14*0.04),0)</f>
        <v>2420</v>
      </c>
      <c r="F14" s="14">
        <f t="shared" si="1"/>
        <v>62920</v>
      </c>
      <c r="G14" s="16">
        <f>IF($B14&gt;1000000, 112500+($B14-1000000)*0.3, IF($B14&gt;500000, 12500+($B14-500000)*0.2, IF($B14&gt;250000, ($B14-250000)*0.05, 0)))</f>
        <v>60500</v>
      </c>
      <c r="H14" s="16">
        <f>IF($B14&lt;350001,G14-MIN(G14,2500),G14)</f>
        <v>60500</v>
      </c>
      <c r="I14" s="28"/>
      <c r="J14" s="28"/>
      <c r="K14" s="28"/>
    </row>
    <row r="15" spans="1:13" ht="15" thickBot="1">
      <c r="A15" s="14" t="s">
        <v>66</v>
      </c>
      <c r="B15" s="14">
        <f>'Form 10E'!H36</f>
        <v>900000</v>
      </c>
      <c r="C15" s="15">
        <f t="shared" si="2"/>
        <v>92500</v>
      </c>
      <c r="D15" s="14"/>
      <c r="E15" s="14">
        <f>ROUND((C15*0.04),0)</f>
        <v>3700</v>
      </c>
      <c r="F15" s="14">
        <f t="shared" si="1"/>
        <v>96200</v>
      </c>
      <c r="G15" s="16">
        <f>IF($B15&gt;1000000, 112500+($B15-1000000)*0.3, IF($B15&gt;500000, 12500+($B15-500000)*0.2, IF($B15&gt;250000, ($B15-250000)*0.05, 0)))</f>
        <v>92500</v>
      </c>
      <c r="H15" s="16">
        <f>IF(B15&lt;500001,G15-MIN(G15,12500),G15)</f>
        <v>92500</v>
      </c>
      <c r="I15" s="28"/>
      <c r="J15" s="28"/>
      <c r="K15" s="28"/>
    </row>
    <row r="16" spans="1:13" ht="15" thickBot="1">
      <c r="A16" s="14" t="s">
        <v>73</v>
      </c>
      <c r="B16" s="14">
        <f>'Form 10E'!H37</f>
        <v>570000</v>
      </c>
      <c r="C16" s="14">
        <f>IF($M$2=2,K16,IF(B16&lt;=500000,H16,G16))</f>
        <v>26500</v>
      </c>
      <c r="D16" s="14"/>
      <c r="E16" s="14">
        <f>ROUND((C16*0.04),0)</f>
        <v>1060</v>
      </c>
      <c r="F16" s="14">
        <f t="shared" si="1"/>
        <v>27560</v>
      </c>
      <c r="G16" s="16">
        <f>ROUND(IF(B16&lt;=250000,0,IF(B16&lt;=500000,(B16-250000)*0.05,IF(B16&lt;=1000000,12500+(B16-500000)*0.2,IF(B16&gt;1000000,112500+(B16-1000000)*0.3,"0")))),0)</f>
        <v>26500</v>
      </c>
      <c r="H16" s="16">
        <f>IF(AND(B16&lt;=500000,G16&gt;=12500),G16-12500,IF(AND(B16&lt;=500000,G16&lt;12500),0,G16))</f>
        <v>26500</v>
      </c>
      <c r="I16" s="16">
        <f>ROUND(IF(B16&lt;=250000,0,IF(B16&lt;=500000,(B16-250000)*0.05,IF(B16&lt;=750000,12500+(B16-500000)*0.1,IF(B16&lt;=1000000,37500+(B16-750000)*0.15,IF(B16&lt;=1250000,75000+(B16-1000000)*0.2,IF(B16&lt;=1500000,125000+(B16-1250000)*0.25,IF(B16&gt;1500000,187500+(B16-1500000)*0.3,"0"))))))),0)</f>
        <v>19500</v>
      </c>
      <c r="J16" s="16">
        <f>IF(AND(B16&lt;=500000,I16&gt;=12500),I16-12500,IF(AND(B16&lt;=500000,I16&lt;12500),0,I16))</f>
        <v>19500</v>
      </c>
      <c r="K16" s="16">
        <f>IF(B16&lt;=500000,J16,I16)</f>
        <v>19500</v>
      </c>
    </row>
    <row r="17" spans="1:11" ht="15" thickBot="1">
      <c r="A17" s="14" t="s">
        <v>75</v>
      </c>
      <c r="B17" s="14">
        <f>'Form 10E'!M23</f>
        <v>1341960</v>
      </c>
      <c r="C17" s="14">
        <f>IF($L$2=2,K17,IF(B17&lt;=500000,H17,G17))</f>
        <v>147990</v>
      </c>
      <c r="D17" s="14"/>
      <c r="E17" s="14">
        <f>ROUND((C17*0.04),0)</f>
        <v>5920</v>
      </c>
      <c r="F17" s="14">
        <f t="shared" si="1"/>
        <v>153910</v>
      </c>
      <c r="G17" s="16">
        <f>ROUND(IF(B17&lt;=250000,0,IF(B17&lt;=500000,(B17-250000)*0.05,IF(B17&lt;=1000000,12500+(B17-500000)*0.2,IF(B17&gt;1000000,112500+(B17-1000000)*0.3,"0")))),0)</f>
        <v>215088</v>
      </c>
      <c r="H17" s="16">
        <f>IF(AND(B17&lt;=500000,G17&gt;=12500),G17-12500,IF(AND(B17&lt;=500000,G17&lt;12500),0,G17))</f>
        <v>215088</v>
      </c>
      <c r="I17" s="16">
        <f>ROUND(IF(B17&lt;=250000,0,IF(B17&lt;=500000,(B17-250000)*0.05,IF(B17&lt;=750000,12500+(B17-500000)*0.1,IF(B17&lt;=1000000,37500+(B17-750000)*0.15,IF(B17&lt;=1250000,75000+(B17-1000000)*0.2,IF(B17&lt;=1500000,125000+(B17-1250000)*0.25,IF(B17&gt;1500000,187500+(B17-1500000)*0.3,"0"))))))),0)</f>
        <v>147990</v>
      </c>
      <c r="J17" s="16">
        <f>IF(AND(B17&lt;=500000,I17&gt;=12500),I17-12500,IF(AND(B17&lt;=500000,I17&lt;12500),0,I17))</f>
        <v>147990</v>
      </c>
      <c r="K17" s="16">
        <f>IF(B17&lt;=500000,J17,I17)</f>
        <v>147990</v>
      </c>
    </row>
    <row r="18" spans="1:11">
      <c r="A18" s="29"/>
      <c r="B18" s="29"/>
      <c r="C18" s="29"/>
      <c r="D18" s="29"/>
      <c r="E18" s="29"/>
      <c r="F18" s="29"/>
      <c r="G18" s="16"/>
      <c r="H18" s="16"/>
      <c r="I18" s="16"/>
      <c r="J18" s="16"/>
      <c r="K18" s="16"/>
    </row>
    <row r="19" spans="1:11">
      <c r="A19" s="29"/>
      <c r="B19" s="29"/>
      <c r="C19" s="29"/>
      <c r="D19" s="29"/>
      <c r="E19" s="29"/>
      <c r="F19" s="29"/>
      <c r="G19" s="16"/>
      <c r="H19" s="16"/>
      <c r="I19" s="16"/>
      <c r="J19" s="16"/>
      <c r="K19" s="16"/>
    </row>
    <row r="20" spans="1:11">
      <c r="F20" s="166" t="s">
        <v>95</v>
      </c>
      <c r="G20" t="s">
        <v>96</v>
      </c>
    </row>
    <row r="21" spans="1:11">
      <c r="F21" s="166"/>
      <c r="G21" t="s">
        <v>97</v>
      </c>
    </row>
    <row r="22" spans="1:11">
      <c r="F22" s="166" t="s">
        <v>64</v>
      </c>
      <c r="G22" t="s">
        <v>85</v>
      </c>
    </row>
    <row r="23" spans="1:11">
      <c r="F23" s="166"/>
      <c r="G23" t="s">
        <v>86</v>
      </c>
    </row>
    <row r="24" spans="1:11">
      <c r="F24" s="166" t="s">
        <v>65</v>
      </c>
      <c r="G24" t="s">
        <v>87</v>
      </c>
    </row>
    <row r="25" spans="1:11">
      <c r="F25" s="166"/>
      <c r="G25" t="s">
        <v>88</v>
      </c>
    </row>
    <row r="26" spans="1:11">
      <c r="F26" s="166" t="s">
        <v>66</v>
      </c>
      <c r="G26" t="s">
        <v>89</v>
      </c>
    </row>
    <row r="27" spans="1:11">
      <c r="F27" s="166"/>
      <c r="G27" t="s">
        <v>90</v>
      </c>
    </row>
  </sheetData>
  <mergeCells count="8">
    <mergeCell ref="G2:H2"/>
    <mergeCell ref="I2:K2"/>
    <mergeCell ref="A10:F10"/>
    <mergeCell ref="A1:F1"/>
    <mergeCell ref="F22:F23"/>
    <mergeCell ref="F20:F21"/>
    <mergeCell ref="F26:F27"/>
    <mergeCell ref="F24:F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vt:lpstr>
      <vt:lpstr>us 89(1)</vt:lpstr>
      <vt:lpstr>Form 10E</vt:lpstr>
      <vt:lpstr>Control_10E</vt:lpstr>
      <vt:lpstr>'Form 10E'!Print_Area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2021-11-02T07:34:01Z</cp:lastPrinted>
  <dcterms:created xsi:type="dcterms:W3CDTF">2020-10-15T03:18:00Z</dcterms:created>
  <dcterms:modified xsi:type="dcterms:W3CDTF">2021-11-03T13:47:01Z</dcterms:modified>
</cp:coreProperties>
</file>