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Arrear Sheet" sheetId="1" r:id="rId1"/>
    <sheet name="IN ENG" sheetId="2" r:id="rId2"/>
    <sheet name="In HINDI" sheetId="3" r:id="rId3"/>
  </sheets>
  <definedNames>
    <definedName name="_xlnm.Print_Area" localSheetId="0">'Arrear Sheet'!$A$3:$T$59</definedName>
    <definedName name="_xlnm.Print_Area" localSheetId="1">'IN ENG'!$A$1:$T$64</definedName>
  </definedNames>
  <calcPr calcId="124519"/>
</workbook>
</file>

<file path=xl/calcChain.xml><?xml version="1.0" encoding="utf-8"?>
<calcChain xmlns="http://schemas.openxmlformats.org/spreadsheetml/2006/main">
  <c r="D53" i="1"/>
  <c r="E53"/>
  <c r="F53"/>
  <c r="G53"/>
  <c r="H53"/>
  <c r="I53"/>
  <c r="J53"/>
  <c r="K53"/>
  <c r="L53"/>
  <c r="M53"/>
  <c r="N53"/>
  <c r="O53"/>
  <c r="P53"/>
  <c r="Q53"/>
  <c r="R53"/>
  <c r="C53"/>
  <c r="D54" i="2"/>
  <c r="E54"/>
  <c r="F54"/>
  <c r="G54"/>
  <c r="H54"/>
  <c r="I54"/>
  <c r="J54"/>
  <c r="K54"/>
  <c r="L54"/>
  <c r="M54"/>
  <c r="N54"/>
  <c r="O54"/>
  <c r="P54"/>
  <c r="Q54"/>
  <c r="R54"/>
  <c r="C54"/>
  <c r="D35" i="3"/>
  <c r="E35"/>
  <c r="F35"/>
  <c r="G35"/>
  <c r="H35"/>
  <c r="I35"/>
  <c r="J35"/>
  <c r="K35"/>
  <c r="L35"/>
  <c r="M35"/>
  <c r="N35"/>
  <c r="O35"/>
  <c r="P35"/>
  <c r="Q35"/>
  <c r="R35"/>
  <c r="C35"/>
  <c r="D53" i="2"/>
  <c r="D51"/>
  <c r="I51"/>
  <c r="L51" s="1"/>
  <c r="M51"/>
  <c r="O51"/>
  <c r="C52"/>
  <c r="D52" s="1"/>
  <c r="H52"/>
  <c r="I52" s="1"/>
  <c r="L52" s="1"/>
  <c r="M52"/>
  <c r="O52"/>
  <c r="C47"/>
  <c r="D47" s="1"/>
  <c r="E47"/>
  <c r="H47"/>
  <c r="I47"/>
  <c r="L47" s="1"/>
  <c r="J47"/>
  <c r="K47"/>
  <c r="M47"/>
  <c r="O47"/>
  <c r="C48"/>
  <c r="D48" s="1"/>
  <c r="E48"/>
  <c r="H48"/>
  <c r="I48"/>
  <c r="L48" s="1"/>
  <c r="J48"/>
  <c r="K48"/>
  <c r="M48"/>
  <c r="O48"/>
  <c r="C49"/>
  <c r="D49" s="1"/>
  <c r="E49"/>
  <c r="H49"/>
  <c r="I49"/>
  <c r="L49" s="1"/>
  <c r="J49"/>
  <c r="K49"/>
  <c r="M49"/>
  <c r="O49"/>
  <c r="C50"/>
  <c r="D50" s="1"/>
  <c r="E50"/>
  <c r="H50"/>
  <c r="I50"/>
  <c r="L50" s="1"/>
  <c r="J50"/>
  <c r="K50"/>
  <c r="M50"/>
  <c r="O50"/>
  <c r="I46"/>
  <c r="D46"/>
  <c r="I45"/>
  <c r="D45"/>
  <c r="H45"/>
  <c r="C45"/>
  <c r="C40"/>
  <c r="D40" s="1"/>
  <c r="E40"/>
  <c r="H40"/>
  <c r="I40"/>
  <c r="L40" s="1"/>
  <c r="J40"/>
  <c r="K40"/>
  <c r="M40"/>
  <c r="O40"/>
  <c r="C41"/>
  <c r="D41" s="1"/>
  <c r="E41"/>
  <c r="H41"/>
  <c r="I41"/>
  <c r="L41" s="1"/>
  <c r="J41"/>
  <c r="K41"/>
  <c r="M41"/>
  <c r="O41"/>
  <c r="C42"/>
  <c r="D42" s="1"/>
  <c r="E42"/>
  <c r="H42"/>
  <c r="I42"/>
  <c r="L42" s="1"/>
  <c r="J42"/>
  <c r="K42"/>
  <c r="M42"/>
  <c r="O42"/>
  <c r="C43"/>
  <c r="D43" s="1"/>
  <c r="E43"/>
  <c r="H43"/>
  <c r="I43"/>
  <c r="L43" s="1"/>
  <c r="J43"/>
  <c r="K43"/>
  <c r="M43"/>
  <c r="O43"/>
  <c r="C44"/>
  <c r="D44" s="1"/>
  <c r="E44"/>
  <c r="H44"/>
  <c r="I44"/>
  <c r="L44" s="1"/>
  <c r="J44"/>
  <c r="K44"/>
  <c r="M44"/>
  <c r="O44"/>
  <c r="E45"/>
  <c r="J45"/>
  <c r="O45"/>
  <c r="I39"/>
  <c r="L39" s="1"/>
  <c r="D39"/>
  <c r="C35"/>
  <c r="D35" s="1"/>
  <c r="E35"/>
  <c r="H35"/>
  <c r="I35"/>
  <c r="L35" s="1"/>
  <c r="J35"/>
  <c r="K35"/>
  <c r="M35"/>
  <c r="O35"/>
  <c r="C36"/>
  <c r="D36" s="1"/>
  <c r="E36"/>
  <c r="H36"/>
  <c r="I36"/>
  <c r="L36" s="1"/>
  <c r="J36"/>
  <c r="K36"/>
  <c r="M36"/>
  <c r="O36"/>
  <c r="C37"/>
  <c r="D37" s="1"/>
  <c r="E37"/>
  <c r="H37"/>
  <c r="I37"/>
  <c r="L37" s="1"/>
  <c r="J37"/>
  <c r="K37"/>
  <c r="M37"/>
  <c r="O37"/>
  <c r="C38"/>
  <c r="D38" s="1"/>
  <c r="E38"/>
  <c r="H38"/>
  <c r="I38"/>
  <c r="L38" s="1"/>
  <c r="J38"/>
  <c r="K38"/>
  <c r="M38"/>
  <c r="O38"/>
  <c r="C39"/>
  <c r="E39"/>
  <c r="H39"/>
  <c r="J39"/>
  <c r="K39"/>
  <c r="M39"/>
  <c r="O39"/>
  <c r="I34"/>
  <c r="D34"/>
  <c r="I33"/>
  <c r="D33"/>
  <c r="H33"/>
  <c r="C33"/>
  <c r="C28"/>
  <c r="D28" s="1"/>
  <c r="E28"/>
  <c r="H28"/>
  <c r="I28"/>
  <c r="L28" s="1"/>
  <c r="J28"/>
  <c r="K28"/>
  <c r="M28"/>
  <c r="O28"/>
  <c r="C29"/>
  <c r="D29" s="1"/>
  <c r="E29"/>
  <c r="H29"/>
  <c r="I29"/>
  <c r="L29" s="1"/>
  <c r="J29"/>
  <c r="K29"/>
  <c r="M29"/>
  <c r="O29"/>
  <c r="C30"/>
  <c r="D30" s="1"/>
  <c r="E30"/>
  <c r="H30"/>
  <c r="I30"/>
  <c r="L30" s="1"/>
  <c r="J30"/>
  <c r="K30"/>
  <c r="M30"/>
  <c r="O30"/>
  <c r="C31"/>
  <c r="D31" s="1"/>
  <c r="E31"/>
  <c r="H31"/>
  <c r="I31"/>
  <c r="L31" s="1"/>
  <c r="J31"/>
  <c r="K31"/>
  <c r="M31"/>
  <c r="O31"/>
  <c r="C32"/>
  <c r="D32" s="1"/>
  <c r="E32"/>
  <c r="H32"/>
  <c r="I32"/>
  <c r="L32" s="1"/>
  <c r="J32"/>
  <c r="K32"/>
  <c r="M32"/>
  <c r="O32"/>
  <c r="E33"/>
  <c r="J33"/>
  <c r="O33"/>
  <c r="I27"/>
  <c r="L27" s="1"/>
  <c r="D27"/>
  <c r="C23"/>
  <c r="D23" s="1"/>
  <c r="E23"/>
  <c r="H23"/>
  <c r="I23"/>
  <c r="L23" s="1"/>
  <c r="J23"/>
  <c r="K23"/>
  <c r="M23"/>
  <c r="O23"/>
  <c r="C24"/>
  <c r="D24" s="1"/>
  <c r="E24"/>
  <c r="H24"/>
  <c r="I24"/>
  <c r="L24" s="1"/>
  <c r="J24"/>
  <c r="K24"/>
  <c r="M24"/>
  <c r="O24"/>
  <c r="C25"/>
  <c r="D25" s="1"/>
  <c r="E25"/>
  <c r="H25"/>
  <c r="I25"/>
  <c r="L25" s="1"/>
  <c r="J25"/>
  <c r="K25"/>
  <c r="M25"/>
  <c r="O25"/>
  <c r="C26"/>
  <c r="D26" s="1"/>
  <c r="E26"/>
  <c r="H26"/>
  <c r="I26"/>
  <c r="L26" s="1"/>
  <c r="J26"/>
  <c r="K26"/>
  <c r="M26"/>
  <c r="O26"/>
  <c r="C27"/>
  <c r="E27"/>
  <c r="H27"/>
  <c r="J27"/>
  <c r="K27"/>
  <c r="M27"/>
  <c r="O27"/>
  <c r="I22"/>
  <c r="D22"/>
  <c r="I21"/>
  <c r="D21"/>
  <c r="H21"/>
  <c r="C21"/>
  <c r="C19" i="1"/>
  <c r="C22" i="2"/>
  <c r="H22"/>
  <c r="O53"/>
  <c r="P53"/>
  <c r="I12"/>
  <c r="I9"/>
  <c r="D9"/>
  <c r="J12"/>
  <c r="J11" i="1"/>
  <c r="I11"/>
  <c r="F40" i="3"/>
  <c r="I9"/>
  <c r="I33"/>
  <c r="I34"/>
  <c r="L34" s="1"/>
  <c r="O34"/>
  <c r="P34"/>
  <c r="D9"/>
  <c r="H10"/>
  <c r="C10"/>
  <c r="D10" s="1"/>
  <c r="P9"/>
  <c r="M9"/>
  <c r="J9"/>
  <c r="E9"/>
  <c r="J9" i="2"/>
  <c r="N52" l="1"/>
  <c r="N51"/>
  <c r="P52"/>
  <c r="P51"/>
  <c r="N50"/>
  <c r="N49"/>
  <c r="N48"/>
  <c r="N47"/>
  <c r="Q47" s="1"/>
  <c r="R47" s="1"/>
  <c r="F48"/>
  <c r="P48" s="1"/>
  <c r="F47"/>
  <c r="P47" s="1"/>
  <c r="H46"/>
  <c r="K45"/>
  <c r="L45" s="1"/>
  <c r="C46"/>
  <c r="M45"/>
  <c r="N45"/>
  <c r="N44"/>
  <c r="N43"/>
  <c r="N42"/>
  <c r="N41"/>
  <c r="N40"/>
  <c r="F40"/>
  <c r="P40" s="1"/>
  <c r="N39"/>
  <c r="N38"/>
  <c r="N37"/>
  <c r="N36"/>
  <c r="N35"/>
  <c r="F35"/>
  <c r="P35" s="1"/>
  <c r="H34"/>
  <c r="K33"/>
  <c r="L33" s="1"/>
  <c r="C34"/>
  <c r="M33"/>
  <c r="N33"/>
  <c r="N32"/>
  <c r="N31"/>
  <c r="N30"/>
  <c r="N29"/>
  <c r="N28"/>
  <c r="Q28" s="1"/>
  <c r="R28" s="1"/>
  <c r="F29"/>
  <c r="P29" s="1"/>
  <c r="F28"/>
  <c r="P28" s="1"/>
  <c r="N27"/>
  <c r="N25"/>
  <c r="N23"/>
  <c r="N26"/>
  <c r="N24"/>
  <c r="F23"/>
  <c r="P23" s="1"/>
  <c r="J22"/>
  <c r="M22"/>
  <c r="E22"/>
  <c r="O22" s="1"/>
  <c r="N22"/>
  <c r="O9" i="3"/>
  <c r="I10"/>
  <c r="C11"/>
  <c r="E10"/>
  <c r="K10"/>
  <c r="N9"/>
  <c r="Q9"/>
  <c r="R9" s="1"/>
  <c r="M10"/>
  <c r="L9"/>
  <c r="G9"/>
  <c r="N10"/>
  <c r="F10"/>
  <c r="J10"/>
  <c r="L10" s="1"/>
  <c r="H11"/>
  <c r="F59" i="2"/>
  <c r="H10"/>
  <c r="C10"/>
  <c r="P9"/>
  <c r="M9"/>
  <c r="L9"/>
  <c r="E9"/>
  <c r="F58" i="1"/>
  <c r="H12"/>
  <c r="C12"/>
  <c r="E12" s="1"/>
  <c r="P11"/>
  <c r="M11"/>
  <c r="L11"/>
  <c r="E11"/>
  <c r="O11" s="1"/>
  <c r="D11"/>
  <c r="N11" s="1"/>
  <c r="Q51" i="2" l="1"/>
  <c r="R51" s="1"/>
  <c r="Q52"/>
  <c r="R52" s="1"/>
  <c r="G51"/>
  <c r="G52"/>
  <c r="Q48"/>
  <c r="R48" s="1"/>
  <c r="F49"/>
  <c r="G47"/>
  <c r="G48"/>
  <c r="J46"/>
  <c r="K46"/>
  <c r="N46"/>
  <c r="M46"/>
  <c r="E46"/>
  <c r="Q40"/>
  <c r="R40" s="1"/>
  <c r="F41"/>
  <c r="G40"/>
  <c r="Q35"/>
  <c r="R35" s="1"/>
  <c r="F36"/>
  <c r="G35"/>
  <c r="J34"/>
  <c r="K34"/>
  <c r="N34"/>
  <c r="M34"/>
  <c r="E34"/>
  <c r="Q29"/>
  <c r="R29" s="1"/>
  <c r="F30"/>
  <c r="G28"/>
  <c r="G29"/>
  <c r="Q23"/>
  <c r="R23" s="1"/>
  <c r="F24"/>
  <c r="G23"/>
  <c r="C11"/>
  <c r="D10"/>
  <c r="I10"/>
  <c r="J10"/>
  <c r="I11" i="3"/>
  <c r="H12"/>
  <c r="C12" i="2"/>
  <c r="I12" i="1"/>
  <c r="J12"/>
  <c r="D11" i="3"/>
  <c r="E11"/>
  <c r="C12"/>
  <c r="F11"/>
  <c r="P10"/>
  <c r="G10"/>
  <c r="J11"/>
  <c r="M11"/>
  <c r="K11"/>
  <c r="O10"/>
  <c r="Q10" s="1"/>
  <c r="R10" s="1"/>
  <c r="O9" i="2"/>
  <c r="H11"/>
  <c r="K10"/>
  <c r="H13"/>
  <c r="N9"/>
  <c r="E10"/>
  <c r="M10"/>
  <c r="G9"/>
  <c r="F10"/>
  <c r="L10"/>
  <c r="K11"/>
  <c r="K12" s="1"/>
  <c r="F12" i="1"/>
  <c r="C13"/>
  <c r="F13" s="1"/>
  <c r="D12"/>
  <c r="G11"/>
  <c r="Q11"/>
  <c r="R11" s="1"/>
  <c r="O12"/>
  <c r="K12"/>
  <c r="M12"/>
  <c r="H13"/>
  <c r="P49" i="2" l="1"/>
  <c r="Q49" s="1"/>
  <c r="R49" s="1"/>
  <c r="G49"/>
  <c r="F50"/>
  <c r="O46"/>
  <c r="L46"/>
  <c r="P41"/>
  <c r="Q41" s="1"/>
  <c r="R41" s="1"/>
  <c r="G41"/>
  <c r="F42"/>
  <c r="P36"/>
  <c r="Q36" s="1"/>
  <c r="R36" s="1"/>
  <c r="G36"/>
  <c r="F37"/>
  <c r="O34"/>
  <c r="L34"/>
  <c r="P30"/>
  <c r="Q30" s="1"/>
  <c r="R30" s="1"/>
  <c r="G30"/>
  <c r="F31"/>
  <c r="P24"/>
  <c r="Q24" s="1"/>
  <c r="R24" s="1"/>
  <c r="G24"/>
  <c r="F25"/>
  <c r="D11"/>
  <c r="E11"/>
  <c r="I13"/>
  <c r="J13"/>
  <c r="M11"/>
  <c r="I11"/>
  <c r="J11"/>
  <c r="D12"/>
  <c r="E12"/>
  <c r="O11" i="3"/>
  <c r="J12"/>
  <c r="I12"/>
  <c r="H13"/>
  <c r="J13" i="1"/>
  <c r="I13"/>
  <c r="M13"/>
  <c r="L12"/>
  <c r="C13" i="3"/>
  <c r="E12"/>
  <c r="O12" s="1"/>
  <c r="D12"/>
  <c r="N12" s="1"/>
  <c r="M12"/>
  <c r="K12"/>
  <c r="N11"/>
  <c r="P11"/>
  <c r="F12"/>
  <c r="G11"/>
  <c r="L11"/>
  <c r="N10" i="2"/>
  <c r="P10"/>
  <c r="H14"/>
  <c r="K13"/>
  <c r="C13"/>
  <c r="M12"/>
  <c r="G10"/>
  <c r="Q9"/>
  <c r="F11"/>
  <c r="O10"/>
  <c r="C14" i="1"/>
  <c r="E13"/>
  <c r="D13"/>
  <c r="G13" s="1"/>
  <c r="O13"/>
  <c r="H14"/>
  <c r="K13"/>
  <c r="P13" s="1"/>
  <c r="N12"/>
  <c r="G12"/>
  <c r="P12"/>
  <c r="P50" i="2" l="1"/>
  <c r="Q50" s="1"/>
  <c r="R50" s="1"/>
  <c r="G50"/>
  <c r="P42"/>
  <c r="Q42" s="1"/>
  <c r="R42" s="1"/>
  <c r="G42"/>
  <c r="F43"/>
  <c r="P37"/>
  <c r="Q37" s="1"/>
  <c r="R37" s="1"/>
  <c r="G37"/>
  <c r="F38"/>
  <c r="P31"/>
  <c r="Q31" s="1"/>
  <c r="R31" s="1"/>
  <c r="G31"/>
  <c r="F32"/>
  <c r="P25"/>
  <c r="Q25" s="1"/>
  <c r="R25" s="1"/>
  <c r="G25"/>
  <c r="F26"/>
  <c r="N11"/>
  <c r="I53"/>
  <c r="L53" s="1"/>
  <c r="R9"/>
  <c r="D13"/>
  <c r="E13"/>
  <c r="O13" s="1"/>
  <c r="I14"/>
  <c r="H15"/>
  <c r="J14"/>
  <c r="Q10"/>
  <c r="R10" s="1"/>
  <c r="H14" i="3"/>
  <c r="I13"/>
  <c r="J13"/>
  <c r="H15" i="1"/>
  <c r="J14"/>
  <c r="I14"/>
  <c r="D13" i="3"/>
  <c r="N13" s="1"/>
  <c r="M13"/>
  <c r="E13"/>
  <c r="O13" s="1"/>
  <c r="C14"/>
  <c r="L12"/>
  <c r="K13"/>
  <c r="P12"/>
  <c r="Q12" s="1"/>
  <c r="R12" s="1"/>
  <c r="G12"/>
  <c r="F13"/>
  <c r="Q11"/>
  <c r="R11" s="1"/>
  <c r="P11" i="2"/>
  <c r="G11"/>
  <c r="O11"/>
  <c r="Q11" s="1"/>
  <c r="R11" s="1"/>
  <c r="L12"/>
  <c r="L11"/>
  <c r="O12"/>
  <c r="K14"/>
  <c r="N12"/>
  <c r="L13"/>
  <c r="M13"/>
  <c r="C14"/>
  <c r="F12"/>
  <c r="P12" s="1"/>
  <c r="E14" i="1"/>
  <c r="D14"/>
  <c r="F14"/>
  <c r="C15"/>
  <c r="L13"/>
  <c r="Q12"/>
  <c r="R12" s="1"/>
  <c r="N13"/>
  <c r="Q13" s="1"/>
  <c r="R13" s="1"/>
  <c r="K14"/>
  <c r="M14"/>
  <c r="P14"/>
  <c r="P43" i="2" l="1"/>
  <c r="Q43" s="1"/>
  <c r="R43" s="1"/>
  <c r="G43"/>
  <c r="F44"/>
  <c r="P38"/>
  <c r="Q38" s="1"/>
  <c r="R38" s="1"/>
  <c r="G38"/>
  <c r="F39"/>
  <c r="P32"/>
  <c r="Q32" s="1"/>
  <c r="R32" s="1"/>
  <c r="G32"/>
  <c r="F33"/>
  <c r="P26"/>
  <c r="Q26" s="1"/>
  <c r="R26" s="1"/>
  <c r="G26"/>
  <c r="F27"/>
  <c r="N53"/>
  <c r="M53"/>
  <c r="D14"/>
  <c r="C15"/>
  <c r="E14"/>
  <c r="I15"/>
  <c r="K15"/>
  <c r="J15"/>
  <c r="H16"/>
  <c r="H15" i="3"/>
  <c r="I14"/>
  <c r="J14"/>
  <c r="F14"/>
  <c r="H16" i="1"/>
  <c r="J15"/>
  <c r="I15"/>
  <c r="G14"/>
  <c r="C15" i="3"/>
  <c r="E14"/>
  <c r="D14"/>
  <c r="N14" s="1"/>
  <c r="C33"/>
  <c r="M14"/>
  <c r="K14"/>
  <c r="L13"/>
  <c r="P13"/>
  <c r="Q13" s="1"/>
  <c r="R13" s="1"/>
  <c r="G13"/>
  <c r="N13" i="2"/>
  <c r="F13"/>
  <c r="G12"/>
  <c r="L14"/>
  <c r="Q12"/>
  <c r="R12" s="1"/>
  <c r="M14"/>
  <c r="L14" i="1"/>
  <c r="E15"/>
  <c r="D15"/>
  <c r="C16"/>
  <c r="F15"/>
  <c r="O14"/>
  <c r="N14"/>
  <c r="O15"/>
  <c r="K15"/>
  <c r="M15"/>
  <c r="P44" i="2" l="1"/>
  <c r="Q44" s="1"/>
  <c r="R44" s="1"/>
  <c r="G44"/>
  <c r="F45"/>
  <c r="P39"/>
  <c r="Q39" s="1"/>
  <c r="R39" s="1"/>
  <c r="G39"/>
  <c r="P33"/>
  <c r="Q33" s="1"/>
  <c r="R33" s="1"/>
  <c r="G33"/>
  <c r="F34"/>
  <c r="P27"/>
  <c r="Q27" s="1"/>
  <c r="R27" s="1"/>
  <c r="G27"/>
  <c r="Q53"/>
  <c r="R53" s="1"/>
  <c r="G53"/>
  <c r="I16"/>
  <c r="K16"/>
  <c r="J16"/>
  <c r="H17"/>
  <c r="D15"/>
  <c r="N15" s="1"/>
  <c r="E15"/>
  <c r="O15" s="1"/>
  <c r="M15"/>
  <c r="C16"/>
  <c r="L15"/>
  <c r="O14" i="3"/>
  <c r="C34"/>
  <c r="D34" s="1"/>
  <c r="N34" s="1"/>
  <c r="Q34" s="1"/>
  <c r="R34" s="1"/>
  <c r="F15"/>
  <c r="M15"/>
  <c r="K15"/>
  <c r="I15"/>
  <c r="J15"/>
  <c r="H16"/>
  <c r="H17" i="1"/>
  <c r="J16"/>
  <c r="I16"/>
  <c r="P15"/>
  <c r="N15"/>
  <c r="F16"/>
  <c r="M34" i="3"/>
  <c r="C16"/>
  <c r="D15"/>
  <c r="N15" s="1"/>
  <c r="O33"/>
  <c r="M33"/>
  <c r="D33"/>
  <c r="E15"/>
  <c r="O15" s="1"/>
  <c r="L14"/>
  <c r="L33"/>
  <c r="P14"/>
  <c r="Q14" s="1"/>
  <c r="R14" s="1"/>
  <c r="G14"/>
  <c r="N14" i="2"/>
  <c r="O14"/>
  <c r="P13"/>
  <c r="G13"/>
  <c r="F14"/>
  <c r="P14" s="1"/>
  <c r="G15" i="1"/>
  <c r="E16"/>
  <c r="D16"/>
  <c r="C17"/>
  <c r="Q14"/>
  <c r="R14" s="1"/>
  <c r="L15"/>
  <c r="Q15"/>
  <c r="R15" s="1"/>
  <c r="K16"/>
  <c r="P16" s="1"/>
  <c r="O16"/>
  <c r="M16"/>
  <c r="P45" i="2" l="1"/>
  <c r="Q45" s="1"/>
  <c r="R45" s="1"/>
  <c r="G45"/>
  <c r="F46"/>
  <c r="P34"/>
  <c r="Q34" s="1"/>
  <c r="R34" s="1"/>
  <c r="G34"/>
  <c r="Q14"/>
  <c r="R14" s="1"/>
  <c r="D16"/>
  <c r="N16" s="1"/>
  <c r="E16"/>
  <c r="M16"/>
  <c r="C17"/>
  <c r="I17"/>
  <c r="K17"/>
  <c r="J17"/>
  <c r="H18"/>
  <c r="F15"/>
  <c r="L16"/>
  <c r="N16" i="1"/>
  <c r="L15" i="3"/>
  <c r="G34"/>
  <c r="N33"/>
  <c r="M16"/>
  <c r="K16"/>
  <c r="H17"/>
  <c r="J16"/>
  <c r="I16"/>
  <c r="F16"/>
  <c r="P15"/>
  <c r="Q15" s="1"/>
  <c r="R15" s="1"/>
  <c r="G15"/>
  <c r="H18" i="1"/>
  <c r="J17"/>
  <c r="I17"/>
  <c r="G16"/>
  <c r="D16" i="3"/>
  <c r="N16" s="1"/>
  <c r="C17"/>
  <c r="E16"/>
  <c r="O16" s="1"/>
  <c r="P33"/>
  <c r="G33"/>
  <c r="Q13" i="2"/>
  <c r="G14"/>
  <c r="E17" i="1"/>
  <c r="D17"/>
  <c r="C18"/>
  <c r="F17"/>
  <c r="L16"/>
  <c r="O17"/>
  <c r="K17"/>
  <c r="N17"/>
  <c r="M17"/>
  <c r="Q16"/>
  <c r="R16" s="1"/>
  <c r="P46" i="2" l="1"/>
  <c r="Q46" s="1"/>
  <c r="R46" s="1"/>
  <c r="G46"/>
  <c r="R13"/>
  <c r="P15"/>
  <c r="Q15" s="1"/>
  <c r="R15" s="1"/>
  <c r="G15"/>
  <c r="I18"/>
  <c r="K18"/>
  <c r="J18"/>
  <c r="H19"/>
  <c r="D17"/>
  <c r="E17"/>
  <c r="O17" s="1"/>
  <c r="M17"/>
  <c r="C18"/>
  <c r="O16"/>
  <c r="L17"/>
  <c r="F16"/>
  <c r="L16" i="3"/>
  <c r="M17"/>
  <c r="H18"/>
  <c r="K17"/>
  <c r="I17"/>
  <c r="L17" s="1"/>
  <c r="J17"/>
  <c r="F17"/>
  <c r="P16"/>
  <c r="Q16" s="1"/>
  <c r="R16" s="1"/>
  <c r="G16"/>
  <c r="H19" i="1"/>
  <c r="H20" s="1"/>
  <c r="J18"/>
  <c r="I18"/>
  <c r="F18"/>
  <c r="C18" i="3"/>
  <c r="D17"/>
  <c r="N17" s="1"/>
  <c r="E17"/>
  <c r="O17" s="1"/>
  <c r="Q33"/>
  <c r="R33" s="1"/>
  <c r="G17" i="1"/>
  <c r="P17"/>
  <c r="F19"/>
  <c r="E18"/>
  <c r="D18"/>
  <c r="G18" s="1"/>
  <c r="L17"/>
  <c r="Q17"/>
  <c r="R17" s="1"/>
  <c r="K18"/>
  <c r="O18"/>
  <c r="M18"/>
  <c r="P16" i="2" l="1"/>
  <c r="Q16" s="1"/>
  <c r="R16" s="1"/>
  <c r="G16"/>
  <c r="N17"/>
  <c r="D18"/>
  <c r="N18" s="1"/>
  <c r="E18"/>
  <c r="M18"/>
  <c r="C19"/>
  <c r="I19"/>
  <c r="K19"/>
  <c r="J19"/>
  <c r="H20"/>
  <c r="F17"/>
  <c r="P17" s="1"/>
  <c r="L18"/>
  <c r="G17"/>
  <c r="H19" i="3"/>
  <c r="K18"/>
  <c r="J18"/>
  <c r="L18" s="1"/>
  <c r="I18"/>
  <c r="Q17"/>
  <c r="R17" s="1"/>
  <c r="M18"/>
  <c r="F18"/>
  <c r="P17"/>
  <c r="G17"/>
  <c r="H21" i="1"/>
  <c r="I20"/>
  <c r="J20"/>
  <c r="I19"/>
  <c r="J19"/>
  <c r="P18"/>
  <c r="E18" i="3"/>
  <c r="D18"/>
  <c r="N18" s="1"/>
  <c r="C19"/>
  <c r="N18" i="1"/>
  <c r="Q18" s="1"/>
  <c r="R18" s="1"/>
  <c r="E19"/>
  <c r="D19"/>
  <c r="C20"/>
  <c r="L18"/>
  <c r="K19"/>
  <c r="P19" s="1"/>
  <c r="M19"/>
  <c r="F18" i="2" l="1"/>
  <c r="P18" s="1"/>
  <c r="I20"/>
  <c r="K20"/>
  <c r="J20"/>
  <c r="D19"/>
  <c r="N19" s="1"/>
  <c r="E19"/>
  <c r="O19" s="1"/>
  <c r="M19"/>
  <c r="C20"/>
  <c r="F19"/>
  <c r="P19" s="1"/>
  <c r="G19"/>
  <c r="O18"/>
  <c r="Q18" s="1"/>
  <c r="R18" s="1"/>
  <c r="Q17"/>
  <c r="L19"/>
  <c r="G18"/>
  <c r="O18" i="3"/>
  <c r="M19"/>
  <c r="F19"/>
  <c r="P18"/>
  <c r="G18"/>
  <c r="H20"/>
  <c r="K19"/>
  <c r="I19"/>
  <c r="J19"/>
  <c r="L19" s="1"/>
  <c r="H22" i="1"/>
  <c r="J21"/>
  <c r="I21"/>
  <c r="E19" i="3"/>
  <c r="O19" s="1"/>
  <c r="C20"/>
  <c r="D19"/>
  <c r="N19" s="1"/>
  <c r="G19" i="1"/>
  <c r="C21"/>
  <c r="E20"/>
  <c r="D20"/>
  <c r="F20"/>
  <c r="L19"/>
  <c r="N19"/>
  <c r="K20"/>
  <c r="N20"/>
  <c r="M20"/>
  <c r="O19"/>
  <c r="D20" i="2" l="1"/>
  <c r="E20"/>
  <c r="M20"/>
  <c r="F20"/>
  <c r="L20"/>
  <c r="R17"/>
  <c r="Q19"/>
  <c r="R19" s="1"/>
  <c r="K21"/>
  <c r="J21"/>
  <c r="Q18" i="3"/>
  <c r="R18" s="1"/>
  <c r="F20"/>
  <c r="P19"/>
  <c r="Q19" s="1"/>
  <c r="R19" s="1"/>
  <c r="M20"/>
  <c r="H21"/>
  <c r="K20"/>
  <c r="J20"/>
  <c r="I20"/>
  <c r="G19"/>
  <c r="H23" i="1"/>
  <c r="I22"/>
  <c r="J22"/>
  <c r="O20"/>
  <c r="P20"/>
  <c r="E20" i="3"/>
  <c r="D20"/>
  <c r="C21"/>
  <c r="G20" i="1"/>
  <c r="C22"/>
  <c r="D21"/>
  <c r="E21"/>
  <c r="F21"/>
  <c r="L20"/>
  <c r="Q19"/>
  <c r="R19" s="1"/>
  <c r="K21"/>
  <c r="M21"/>
  <c r="K22" i="2" l="1"/>
  <c r="L22" s="1"/>
  <c r="G20"/>
  <c r="P20"/>
  <c r="N20"/>
  <c r="L21"/>
  <c r="E21"/>
  <c r="M21"/>
  <c r="F21"/>
  <c r="F22" s="1"/>
  <c r="G21"/>
  <c r="O20"/>
  <c r="Q20" i="1"/>
  <c r="R20" s="1"/>
  <c r="N20" i="3"/>
  <c r="L20"/>
  <c r="F21"/>
  <c r="P20"/>
  <c r="M21"/>
  <c r="H22"/>
  <c r="K21"/>
  <c r="I21"/>
  <c r="J21"/>
  <c r="G20"/>
  <c r="O20"/>
  <c r="H24" i="1"/>
  <c r="J23"/>
  <c r="I23"/>
  <c r="P21"/>
  <c r="D21" i="3"/>
  <c r="N21" s="1"/>
  <c r="C22"/>
  <c r="E21"/>
  <c r="O21" s="1"/>
  <c r="G21" i="1"/>
  <c r="N21"/>
  <c r="C23"/>
  <c r="E22"/>
  <c r="D22"/>
  <c r="F22"/>
  <c r="L21"/>
  <c r="K22"/>
  <c r="O22"/>
  <c r="M22"/>
  <c r="O21"/>
  <c r="P22" i="2" l="1"/>
  <c r="Q22" s="1"/>
  <c r="R22" s="1"/>
  <c r="G22"/>
  <c r="N21"/>
  <c r="P21"/>
  <c r="O21"/>
  <c r="Q20"/>
  <c r="L21" i="3"/>
  <c r="H23"/>
  <c r="K22"/>
  <c r="J22"/>
  <c r="I22"/>
  <c r="L22" s="1"/>
  <c r="F22"/>
  <c r="P21"/>
  <c r="Q21" s="1"/>
  <c r="R21" s="1"/>
  <c r="M22"/>
  <c r="G21"/>
  <c r="Q20"/>
  <c r="R20" s="1"/>
  <c r="J24" i="1"/>
  <c r="H25"/>
  <c r="I24"/>
  <c r="Q21"/>
  <c r="R21" s="1"/>
  <c r="D22" i="3"/>
  <c r="N22" s="1"/>
  <c r="E22"/>
  <c r="O22" s="1"/>
  <c r="C23"/>
  <c r="P22" i="1"/>
  <c r="G22"/>
  <c r="C24"/>
  <c r="E23"/>
  <c r="D23"/>
  <c r="N23" s="1"/>
  <c r="F23"/>
  <c r="L22"/>
  <c r="N22"/>
  <c r="K23"/>
  <c r="M23"/>
  <c r="Q21" i="2" l="1"/>
  <c r="R20"/>
  <c r="H24" i="3"/>
  <c r="K23"/>
  <c r="I23"/>
  <c r="L23" s="1"/>
  <c r="J23"/>
  <c r="M23"/>
  <c r="F23"/>
  <c r="P22"/>
  <c r="Q22" s="1"/>
  <c r="R22" s="1"/>
  <c r="G22"/>
  <c r="H26" i="1"/>
  <c r="J25"/>
  <c r="I25"/>
  <c r="Q22"/>
  <c r="R22" s="1"/>
  <c r="G23"/>
  <c r="D23" i="3"/>
  <c r="N23" s="1"/>
  <c r="C24"/>
  <c r="E23"/>
  <c r="O23" s="1"/>
  <c r="F24" i="1"/>
  <c r="C25"/>
  <c r="E24"/>
  <c r="D24"/>
  <c r="L23"/>
  <c r="O23"/>
  <c r="P23"/>
  <c r="K24"/>
  <c r="N24"/>
  <c r="M24"/>
  <c r="R21" i="2" l="1"/>
  <c r="M55" s="1"/>
  <c r="F24" i="3"/>
  <c r="P23"/>
  <c r="M24"/>
  <c r="H25"/>
  <c r="K24"/>
  <c r="J24"/>
  <c r="I24"/>
  <c r="L24" s="1"/>
  <c r="Q23"/>
  <c r="R23" s="1"/>
  <c r="G23"/>
  <c r="H27" i="1"/>
  <c r="I26"/>
  <c r="J26"/>
  <c r="P24"/>
  <c r="O24"/>
  <c r="D24" i="3"/>
  <c r="N24" s="1"/>
  <c r="E24"/>
  <c r="O24" s="1"/>
  <c r="C25"/>
  <c r="G24" i="1"/>
  <c r="C26"/>
  <c r="D25"/>
  <c r="E25"/>
  <c r="F25"/>
  <c r="Q23"/>
  <c r="R23" s="1"/>
  <c r="L24"/>
  <c r="O25"/>
  <c r="K25"/>
  <c r="P25" s="1"/>
  <c r="M25"/>
  <c r="H26" i="3" l="1"/>
  <c r="K25"/>
  <c r="I25"/>
  <c r="L25" s="1"/>
  <c r="J25"/>
  <c r="F25"/>
  <c r="P24"/>
  <c r="Q24" s="1"/>
  <c r="R24" s="1"/>
  <c r="M25"/>
  <c r="G24"/>
  <c r="H28" i="1"/>
  <c r="I27"/>
  <c r="J27"/>
  <c r="Q24"/>
  <c r="R24" s="1"/>
  <c r="N25"/>
  <c r="Q25" s="1"/>
  <c r="R25" s="1"/>
  <c r="C26" i="3"/>
  <c r="E25"/>
  <c r="D25"/>
  <c r="N25" s="1"/>
  <c r="G25" i="1"/>
  <c r="C27"/>
  <c r="D26"/>
  <c r="N26" s="1"/>
  <c r="F26"/>
  <c r="E26"/>
  <c r="L25"/>
  <c r="K26"/>
  <c r="M26"/>
  <c r="K26" i="3" l="1"/>
  <c r="J26"/>
  <c r="L26" s="1"/>
  <c r="I26"/>
  <c r="H27"/>
  <c r="M26"/>
  <c r="F26"/>
  <c r="P25"/>
  <c r="O25"/>
  <c r="G25"/>
  <c r="J28" i="1"/>
  <c r="H29"/>
  <c r="I28"/>
  <c r="P26"/>
  <c r="C27" i="3"/>
  <c r="D26"/>
  <c r="N26" s="1"/>
  <c r="E26"/>
  <c r="O26" s="1"/>
  <c r="G26" i="1"/>
  <c r="O26"/>
  <c r="C28"/>
  <c r="E27"/>
  <c r="F27"/>
  <c r="D27"/>
  <c r="L26"/>
  <c r="Q26"/>
  <c r="R26" s="1"/>
  <c r="K27"/>
  <c r="P27" s="1"/>
  <c r="M27"/>
  <c r="Q25" i="3" l="1"/>
  <c r="R25" s="1"/>
  <c r="K27"/>
  <c r="I27"/>
  <c r="H28"/>
  <c r="J27"/>
  <c r="L27" s="1"/>
  <c r="G26"/>
  <c r="M27"/>
  <c r="F27"/>
  <c r="P26"/>
  <c r="Q26" s="1"/>
  <c r="R26" s="1"/>
  <c r="H30" i="1"/>
  <c r="I29"/>
  <c r="J29"/>
  <c r="N27"/>
  <c r="O27"/>
  <c r="C28" i="3"/>
  <c r="E27"/>
  <c r="D27"/>
  <c r="N27" s="1"/>
  <c r="G27" i="1"/>
  <c r="C29"/>
  <c r="E28"/>
  <c r="D28"/>
  <c r="F28"/>
  <c r="L27"/>
  <c r="K28"/>
  <c r="P28" s="1"/>
  <c r="N28"/>
  <c r="O28"/>
  <c r="M28"/>
  <c r="O27" i="3" l="1"/>
  <c r="F28"/>
  <c r="P27"/>
  <c r="K28"/>
  <c r="J28"/>
  <c r="I28"/>
  <c r="H29"/>
  <c r="Q27"/>
  <c r="R27" s="1"/>
  <c r="M28"/>
  <c r="G27"/>
  <c r="H31" i="1"/>
  <c r="I30"/>
  <c r="J30"/>
  <c r="Q27"/>
  <c r="R27" s="1"/>
  <c r="E28" i="3"/>
  <c r="O28" s="1"/>
  <c r="D28"/>
  <c r="N28" s="1"/>
  <c r="C29"/>
  <c r="Q28" i="1"/>
  <c r="R28" s="1"/>
  <c r="G28"/>
  <c r="C30"/>
  <c r="E29"/>
  <c r="F29"/>
  <c r="F30" s="1"/>
  <c r="D29"/>
  <c r="L28"/>
  <c r="K29"/>
  <c r="K30" s="1"/>
  <c r="M29"/>
  <c r="L28" i="3" l="1"/>
  <c r="H30"/>
  <c r="K29"/>
  <c r="I29"/>
  <c r="L29" s="1"/>
  <c r="J29"/>
  <c r="F29"/>
  <c r="P28"/>
  <c r="Q28" s="1"/>
  <c r="R28" s="1"/>
  <c r="M29"/>
  <c r="G28"/>
  <c r="I31" i="1"/>
  <c r="H32"/>
  <c r="J31"/>
  <c r="G29"/>
  <c r="C30" i="3"/>
  <c r="E29"/>
  <c r="O29" s="1"/>
  <c r="D29"/>
  <c r="N29" s="1"/>
  <c r="N29" i="1"/>
  <c r="O29"/>
  <c r="C31"/>
  <c r="D30"/>
  <c r="E30"/>
  <c r="O30" s="1"/>
  <c r="M30"/>
  <c r="G30"/>
  <c r="K31"/>
  <c r="P30"/>
  <c r="L29"/>
  <c r="L30"/>
  <c r="P29"/>
  <c r="H31" i="3" l="1"/>
  <c r="K30"/>
  <c r="J30"/>
  <c r="I30"/>
  <c r="L30" s="1"/>
  <c r="G29"/>
  <c r="M30"/>
  <c r="F30"/>
  <c r="P29"/>
  <c r="Q29" s="1"/>
  <c r="R29" s="1"/>
  <c r="J32" i="1"/>
  <c r="H33"/>
  <c r="H34" s="1"/>
  <c r="I32"/>
  <c r="Q29"/>
  <c r="R29" s="1"/>
  <c r="D30" i="3"/>
  <c r="N30" s="1"/>
  <c r="E30"/>
  <c r="O30" s="1"/>
  <c r="C31"/>
  <c r="C32" i="1"/>
  <c r="E31"/>
  <c r="O31" s="1"/>
  <c r="D31"/>
  <c r="F31"/>
  <c r="P31" s="1"/>
  <c r="M31"/>
  <c r="K32"/>
  <c r="L31"/>
  <c r="N30"/>
  <c r="Q30" s="1"/>
  <c r="R30" s="1"/>
  <c r="I34" l="1"/>
  <c r="H35"/>
  <c r="J34"/>
  <c r="F31" i="3"/>
  <c r="P30"/>
  <c r="H32"/>
  <c r="K31"/>
  <c r="I31"/>
  <c r="L31" s="1"/>
  <c r="J31"/>
  <c r="Q30"/>
  <c r="R30" s="1"/>
  <c r="M31"/>
  <c r="G30"/>
  <c r="J33" i="1"/>
  <c r="I33"/>
  <c r="G31"/>
  <c r="C32" i="3"/>
  <c r="E31"/>
  <c r="O31" s="1"/>
  <c r="D31"/>
  <c r="N31" s="1"/>
  <c r="F32" i="1"/>
  <c r="E32"/>
  <c r="O32" s="1"/>
  <c r="C33"/>
  <c r="C34" s="1"/>
  <c r="D32"/>
  <c r="M32"/>
  <c r="L32"/>
  <c r="N31"/>
  <c r="Q31" s="1"/>
  <c r="R31" s="1"/>
  <c r="K33"/>
  <c r="K34" s="1"/>
  <c r="P32"/>
  <c r="L34" l="1"/>
  <c r="E34"/>
  <c r="O34" s="1"/>
  <c r="C35"/>
  <c r="D34"/>
  <c r="M34"/>
  <c r="I35"/>
  <c r="H36"/>
  <c r="J35"/>
  <c r="K35"/>
  <c r="L35"/>
  <c r="M32" i="3"/>
  <c r="K32"/>
  <c r="J32"/>
  <c r="I32"/>
  <c r="F32"/>
  <c r="P31"/>
  <c r="G31"/>
  <c r="Q31"/>
  <c r="R31" s="1"/>
  <c r="G32" i="1"/>
  <c r="D32" i="3"/>
  <c r="E32"/>
  <c r="D33" i="1"/>
  <c r="E33"/>
  <c r="O33" s="1"/>
  <c r="F33"/>
  <c r="P33" s="1"/>
  <c r="M33"/>
  <c r="N32"/>
  <c r="Q32" s="1"/>
  <c r="R32" s="1"/>
  <c r="E35" l="1"/>
  <c r="O35" s="1"/>
  <c r="C36"/>
  <c r="D35"/>
  <c r="M35"/>
  <c r="F34"/>
  <c r="P34" s="1"/>
  <c r="I36"/>
  <c r="H37"/>
  <c r="J36"/>
  <c r="K36"/>
  <c r="N34"/>
  <c r="Q34" s="1"/>
  <c r="R34" s="1"/>
  <c r="O32" i="3"/>
  <c r="P32"/>
  <c r="N32"/>
  <c r="L32"/>
  <c r="G32"/>
  <c r="G33" i="1"/>
  <c r="N33"/>
  <c r="Q33" s="1"/>
  <c r="R33" s="1"/>
  <c r="L33"/>
  <c r="I37" l="1"/>
  <c r="H38"/>
  <c r="J37"/>
  <c r="K37"/>
  <c r="L37" s="1"/>
  <c r="N35"/>
  <c r="E36"/>
  <c r="O36" s="1"/>
  <c r="C37"/>
  <c r="D36"/>
  <c r="M36"/>
  <c r="G34"/>
  <c r="L36"/>
  <c r="F35"/>
  <c r="P35" s="1"/>
  <c r="Q32" i="3"/>
  <c r="R32" s="1"/>
  <c r="M36" s="1"/>
  <c r="Q35" i="1" l="1"/>
  <c r="R35" s="1"/>
  <c r="E37"/>
  <c r="C38"/>
  <c r="D37"/>
  <c r="M37"/>
  <c r="I38"/>
  <c r="H39"/>
  <c r="J38"/>
  <c r="K38"/>
  <c r="N36"/>
  <c r="F36"/>
  <c r="P36" s="1"/>
  <c r="Q36" s="1"/>
  <c r="R36" s="1"/>
  <c r="G35"/>
  <c r="O37"/>
  <c r="J39" l="1"/>
  <c r="H40"/>
  <c r="I39"/>
  <c r="K39"/>
  <c r="L39"/>
  <c r="E38"/>
  <c r="C39"/>
  <c r="D38"/>
  <c r="M38"/>
  <c r="O38"/>
  <c r="N37"/>
  <c r="F37"/>
  <c r="F38" s="1"/>
  <c r="P38" s="1"/>
  <c r="G36"/>
  <c r="L38"/>
  <c r="E39" l="1"/>
  <c r="D39"/>
  <c r="F39"/>
  <c r="P39" s="1"/>
  <c r="C40"/>
  <c r="M39"/>
  <c r="G37"/>
  <c r="O39"/>
  <c r="P37"/>
  <c r="G38"/>
  <c r="N38"/>
  <c r="J40"/>
  <c r="H41"/>
  <c r="I40"/>
  <c r="K40"/>
  <c r="L40"/>
  <c r="Q37" l="1"/>
  <c r="D40"/>
  <c r="F40"/>
  <c r="C41"/>
  <c r="E40"/>
  <c r="O40" s="1"/>
  <c r="M40"/>
  <c r="G39"/>
  <c r="N39"/>
  <c r="J41"/>
  <c r="H42"/>
  <c r="I41"/>
  <c r="K41"/>
  <c r="L41"/>
  <c r="Q39"/>
  <c r="R39" s="1"/>
  <c r="Q38"/>
  <c r="R38" s="1"/>
  <c r="P40" l="1"/>
  <c r="I42"/>
  <c r="H43"/>
  <c r="J42"/>
  <c r="K42"/>
  <c r="L42" s="1"/>
  <c r="E41"/>
  <c r="D41"/>
  <c r="F41"/>
  <c r="P41" s="1"/>
  <c r="C42"/>
  <c r="M41"/>
  <c r="G40"/>
  <c r="N40"/>
  <c r="R37"/>
  <c r="C43" l="1"/>
  <c r="D42"/>
  <c r="F42"/>
  <c r="P42" s="1"/>
  <c r="E42"/>
  <c r="M42"/>
  <c r="G41"/>
  <c r="N41"/>
  <c r="H44"/>
  <c r="I43"/>
  <c r="J43"/>
  <c r="K43"/>
  <c r="L43"/>
  <c r="Q40"/>
  <c r="O42"/>
  <c r="O41"/>
  <c r="Q41" s="1"/>
  <c r="R41" s="1"/>
  <c r="I44" l="1"/>
  <c r="J44"/>
  <c r="H45"/>
  <c r="K44"/>
  <c r="L44"/>
  <c r="C44"/>
  <c r="D43"/>
  <c r="F43"/>
  <c r="E43"/>
  <c r="O43" s="1"/>
  <c r="G43"/>
  <c r="M43"/>
  <c r="R40"/>
  <c r="G42"/>
  <c r="N42"/>
  <c r="Q42" s="1"/>
  <c r="R42" l="1"/>
  <c r="P43"/>
  <c r="E44"/>
  <c r="C45"/>
  <c r="D44"/>
  <c r="N44" s="1"/>
  <c r="F44"/>
  <c r="G44" s="1"/>
  <c r="M44"/>
  <c r="I45"/>
  <c r="K45"/>
  <c r="J45"/>
  <c r="H46"/>
  <c r="N43"/>
  <c r="P44"/>
  <c r="O44"/>
  <c r="I46" l="1"/>
  <c r="K46"/>
  <c r="J46"/>
  <c r="H47"/>
  <c r="Q43"/>
  <c r="Q44"/>
  <c r="R44" s="1"/>
  <c r="D45"/>
  <c r="E45"/>
  <c r="O45" s="1"/>
  <c r="M45"/>
  <c r="C46"/>
  <c r="F45"/>
  <c r="P45" s="1"/>
  <c r="G45"/>
  <c r="L45"/>
  <c r="D46" l="1"/>
  <c r="N46" s="1"/>
  <c r="E46"/>
  <c r="O46" s="1"/>
  <c r="M46"/>
  <c r="C47"/>
  <c r="F46"/>
  <c r="P46" s="1"/>
  <c r="G46"/>
  <c r="R43"/>
  <c r="L46"/>
  <c r="N45"/>
  <c r="Q45" s="1"/>
  <c r="R45" s="1"/>
  <c r="I47"/>
  <c r="K47"/>
  <c r="J47"/>
  <c r="H48"/>
  <c r="I48" l="1"/>
  <c r="K48"/>
  <c r="J48"/>
  <c r="H49"/>
  <c r="Q46"/>
  <c r="R46" s="1"/>
  <c r="D47"/>
  <c r="N47" s="1"/>
  <c r="E47"/>
  <c r="O47" s="1"/>
  <c r="M47"/>
  <c r="C48"/>
  <c r="F47"/>
  <c r="P47" s="1"/>
  <c r="Q47" s="1"/>
  <c r="R47" s="1"/>
  <c r="L47"/>
  <c r="L48" l="1"/>
  <c r="D48"/>
  <c r="N48" s="1"/>
  <c r="E48"/>
  <c r="O48" s="1"/>
  <c r="M48"/>
  <c r="C49"/>
  <c r="F48"/>
  <c r="P48" s="1"/>
  <c r="Q48" s="1"/>
  <c r="R48" s="1"/>
  <c r="I49"/>
  <c r="K49"/>
  <c r="J49"/>
  <c r="H50"/>
  <c r="G47"/>
  <c r="I50" l="1"/>
  <c r="K50"/>
  <c r="J50"/>
  <c r="H51"/>
  <c r="D49"/>
  <c r="N49" s="1"/>
  <c r="E49"/>
  <c r="O49" s="1"/>
  <c r="M49"/>
  <c r="C50"/>
  <c r="F49"/>
  <c r="P49" s="1"/>
  <c r="Q49" s="1"/>
  <c r="R49" s="1"/>
  <c r="L49"/>
  <c r="G48"/>
  <c r="D50" l="1"/>
  <c r="N50" s="1"/>
  <c r="E50"/>
  <c r="O50" s="1"/>
  <c r="M50"/>
  <c r="C51"/>
  <c r="F50"/>
  <c r="P50" s="1"/>
  <c r="Q50" s="1"/>
  <c r="R50" s="1"/>
  <c r="G50"/>
  <c r="I51"/>
  <c r="K51"/>
  <c r="J51"/>
  <c r="H52"/>
  <c r="L50"/>
  <c r="G49"/>
  <c r="L51" l="1"/>
  <c r="I52"/>
  <c r="K52"/>
  <c r="J52"/>
  <c r="D51"/>
  <c r="N51" s="1"/>
  <c r="E51"/>
  <c r="O51" s="1"/>
  <c r="M51"/>
  <c r="C52"/>
  <c r="F51"/>
  <c r="P51" s="1"/>
  <c r="G51"/>
  <c r="D52" l="1"/>
  <c r="E52"/>
  <c r="M52"/>
  <c r="F52"/>
  <c r="G52"/>
  <c r="L52"/>
  <c r="Q51"/>
  <c r="R51" s="1"/>
  <c r="N52" l="1"/>
  <c r="P52"/>
  <c r="O52"/>
  <c r="Q52" l="1"/>
  <c r="R52" l="1"/>
  <c r="M54" s="1"/>
</calcChain>
</file>

<file path=xl/sharedStrings.xml><?xml version="1.0" encoding="utf-8"?>
<sst xmlns="http://schemas.openxmlformats.org/spreadsheetml/2006/main" count="150" uniqueCount="63">
  <si>
    <t>Block Elementry Education , Panchayat Samiti- Sojat City (pali)</t>
  </si>
  <si>
    <t>Office Order</t>
  </si>
  <si>
    <t>Employee Name :</t>
  </si>
  <si>
    <t>Post :</t>
  </si>
  <si>
    <t>TEACHER</t>
  </si>
  <si>
    <t>Posting Place :</t>
  </si>
  <si>
    <t>S.N</t>
  </si>
  <si>
    <t>MONTH</t>
  </si>
  <si>
    <t xml:space="preserve"> Pay , salary has been Received</t>
  </si>
  <si>
    <t>Salary Difference</t>
  </si>
  <si>
    <t xml:space="preserve">NET PAY </t>
  </si>
  <si>
    <t>Bill No &amp; Date</t>
  </si>
  <si>
    <t>Enc.Date</t>
  </si>
  <si>
    <t>Pay</t>
  </si>
  <si>
    <t>DA</t>
  </si>
  <si>
    <t>HRA</t>
  </si>
  <si>
    <t>CCA</t>
  </si>
  <si>
    <t>TOTAL</t>
  </si>
  <si>
    <t xml:space="preserve">This Programme Developed by:        HEERALAL JAT </t>
  </si>
  <si>
    <t xml:space="preserve"> Teacher</t>
  </si>
  <si>
    <t>Block- Sojat City</t>
  </si>
  <si>
    <t>Dist- Pali</t>
  </si>
  <si>
    <r>
      <t xml:space="preserve">Ph. 9001884272     </t>
    </r>
    <r>
      <rPr>
        <b/>
        <sz val="18"/>
        <color indexed="17"/>
        <rFont val="Wingdings"/>
        <charset val="2"/>
      </rPr>
      <t>(</t>
    </r>
  </si>
  <si>
    <t>heeralaljatchandawal@gmail.com</t>
  </si>
  <si>
    <t>V./P. - Chandawal Nagar, Teh.- sojat city, Dist.- Pali (Raj) 306306</t>
  </si>
  <si>
    <t>Grand Total</t>
  </si>
  <si>
    <t>v{kjsa jkf'k&amp;</t>
  </si>
  <si>
    <t>S.R.</t>
  </si>
  <si>
    <t>Date :</t>
  </si>
  <si>
    <t>For Copying And Necessary Action</t>
  </si>
  <si>
    <t>Treasury Officer / Deputy treasury  Officer</t>
  </si>
  <si>
    <t>Related Employee Sh./Smt./Mis.</t>
  </si>
  <si>
    <t>File Register</t>
  </si>
  <si>
    <t>Govt. Upper Primary School Bariyala , Sojat (Pali)</t>
  </si>
  <si>
    <t>ije~ iwT; xq:nso oklqnso th egkjkt dks ueu</t>
  </si>
  <si>
    <t>Narendra Choudhary</t>
  </si>
  <si>
    <t>Govt. Upper Primary School Ajmer</t>
  </si>
  <si>
    <t>Block Elementry Education , Panchayat Samiti- Ajmer</t>
  </si>
  <si>
    <t>dk;kZy; iz/kkukpk;Z] jkmekfo /kqjkluh] ia-l-&amp; lkstr ¼ikyh½</t>
  </si>
  <si>
    <t>dk;kZy; vkns'k</t>
  </si>
  <si>
    <t>uke dkfeZd %&amp;</t>
  </si>
  <si>
    <t>ghjkyky tkV</t>
  </si>
  <si>
    <t>in</t>
  </si>
  <si>
    <t>v/;kid</t>
  </si>
  <si>
    <t>inLFkkiu LFkku %&amp;</t>
  </si>
  <si>
    <t>jkmizkfo iksVfy;k ¼lkstr½ ikyh</t>
  </si>
  <si>
    <t>Ø-l-</t>
  </si>
  <si>
    <t>ekg</t>
  </si>
  <si>
    <t>osru tks mBk;k x;k gS</t>
  </si>
  <si>
    <t>osru vUrj</t>
  </si>
  <si>
    <t>izfrfyfi lwpukFkZ ,oa ikyukFkZ</t>
  </si>
  <si>
    <t>Jheku dks"kkf/kdkjh @ mi dks"kkf/kdkjh &amp;</t>
  </si>
  <si>
    <t>lEcfU/kr dkfeZd &amp; Jh@Jherh &amp;</t>
  </si>
  <si>
    <t>jf{kr iaftdk</t>
  </si>
  <si>
    <t>PL SULL</t>
  </si>
  <si>
    <t xml:space="preserve"> Pay , The salary which is payable</t>
  </si>
  <si>
    <t>abcdefg</t>
  </si>
  <si>
    <t xml:space="preserve"> Pay , The salary Which is Payable</t>
  </si>
  <si>
    <t>osru tks ns; gS</t>
  </si>
  <si>
    <t>vf/kd Hkqxrku dh olwyh</t>
  </si>
  <si>
    <t>vof/k</t>
  </si>
  <si>
    <t>ls</t>
  </si>
  <si>
    <t>rd</t>
  </si>
</sst>
</file>

<file path=xl/styles.xml><?xml version="1.0" encoding="utf-8"?>
<styleSheet xmlns="http://schemas.openxmlformats.org/spreadsheetml/2006/main">
  <numFmts count="1">
    <numFmt numFmtId="164" formatCode="[$-409]mmm/yy;@"/>
  </numFmts>
  <fonts count="37">
    <font>
      <sz val="11"/>
      <color theme="1"/>
      <name val="Calibri"/>
      <family val="2"/>
      <scheme val="minor"/>
    </font>
    <font>
      <b/>
      <sz val="16"/>
      <color theme="1"/>
      <name val="Kruti Dev 010"/>
    </font>
    <font>
      <b/>
      <sz val="14"/>
      <color theme="1"/>
      <name val="Kruti Dev 010"/>
    </font>
    <font>
      <b/>
      <sz val="16"/>
      <color theme="1"/>
      <name val="Calibri"/>
      <family val="2"/>
      <scheme val="minor"/>
    </font>
    <font>
      <i/>
      <u/>
      <sz val="14"/>
      <color theme="1"/>
      <name val="Calibri"/>
      <family val="2"/>
      <scheme val="minor"/>
    </font>
    <font>
      <sz val="13"/>
      <color theme="1"/>
      <name val="Calibri"/>
      <family val="2"/>
      <scheme val="minor"/>
    </font>
    <font>
      <b/>
      <sz val="14"/>
      <color theme="1"/>
      <name val="Calibri"/>
      <family val="2"/>
      <scheme val="minor"/>
    </font>
    <font>
      <sz val="14"/>
      <color theme="1"/>
      <name val="Kruti Dev 010"/>
    </font>
    <font>
      <b/>
      <sz val="16"/>
      <name val="Kruti Dev 010"/>
    </font>
    <font>
      <sz val="16"/>
      <name val="Kruti Dev 010"/>
    </font>
    <font>
      <b/>
      <sz val="11"/>
      <name val="Calibri"/>
      <family val="2"/>
      <scheme val="minor"/>
    </font>
    <font>
      <b/>
      <sz val="10"/>
      <name val="Calibri"/>
      <family val="2"/>
      <scheme val="minor"/>
    </font>
    <font>
      <b/>
      <sz val="18"/>
      <color indexed="10"/>
      <name val="Calibri"/>
      <family val="2"/>
    </font>
    <font>
      <sz val="9"/>
      <name val="Calibri"/>
      <family val="2"/>
      <scheme val="minor"/>
    </font>
    <font>
      <b/>
      <sz val="18"/>
      <color indexed="36"/>
      <name val="Calibri"/>
      <family val="2"/>
    </font>
    <font>
      <b/>
      <sz val="18"/>
      <color indexed="56"/>
      <name val="Calibri"/>
      <family val="2"/>
    </font>
    <font>
      <b/>
      <sz val="18"/>
      <color indexed="60"/>
      <name val="Calibri"/>
      <family val="2"/>
    </font>
    <font>
      <b/>
      <sz val="18"/>
      <color indexed="17"/>
      <name val="Calibri"/>
      <family val="2"/>
    </font>
    <font>
      <b/>
      <sz val="18"/>
      <color indexed="17"/>
      <name val="Wingdings"/>
      <charset val="2"/>
    </font>
    <font>
      <u/>
      <sz val="11"/>
      <color theme="10"/>
      <name val="Calibri"/>
      <family val="2"/>
    </font>
    <font>
      <b/>
      <u/>
      <sz val="18"/>
      <color theme="10"/>
      <name val="Calibri"/>
      <family val="2"/>
    </font>
    <font>
      <b/>
      <sz val="14"/>
      <color rgb="FFC00000"/>
      <name val="Comic Sans MS"/>
      <family val="4"/>
    </font>
    <font>
      <b/>
      <sz val="10"/>
      <color rgb="FFFF0000"/>
      <name val="Calibri"/>
      <family val="2"/>
      <scheme val="minor"/>
    </font>
    <font>
      <b/>
      <sz val="13"/>
      <color theme="1"/>
      <name val="Kruti Dev 010"/>
    </font>
    <font>
      <sz val="14"/>
      <color theme="1"/>
      <name val="DevLys 010"/>
    </font>
    <font>
      <sz val="14"/>
      <color theme="1"/>
      <name val="Calibri"/>
      <family val="2"/>
      <scheme val="minor"/>
    </font>
    <font>
      <sz val="12"/>
      <color theme="1"/>
      <name val="Calibri"/>
      <family val="2"/>
      <scheme val="minor"/>
    </font>
    <font>
      <b/>
      <sz val="12"/>
      <color theme="1"/>
      <name val="Calibri"/>
      <family val="2"/>
      <scheme val="minor"/>
    </font>
    <font>
      <sz val="12"/>
      <color theme="1"/>
      <name val="DevLys 010"/>
    </font>
    <font>
      <sz val="12"/>
      <color theme="1"/>
      <name val="Kruti Dev 010"/>
    </font>
    <font>
      <sz val="10"/>
      <color theme="1"/>
      <name val="Kruti Dev 010"/>
    </font>
    <font>
      <sz val="11"/>
      <color theme="1"/>
      <name val="Kruti Dev 010"/>
    </font>
    <font>
      <i/>
      <u/>
      <sz val="14"/>
      <color theme="1"/>
      <name val="Kruti Dev 010"/>
    </font>
    <font>
      <sz val="13"/>
      <color theme="1"/>
      <name val="Kruti Dev 010"/>
    </font>
    <font>
      <b/>
      <sz val="11"/>
      <name val="Kruti Dev 010"/>
    </font>
    <font>
      <b/>
      <sz val="12"/>
      <color rgb="FFFF0000"/>
      <name val="Calibri"/>
      <family val="2"/>
      <scheme val="minor"/>
    </font>
    <font>
      <b/>
      <sz val="11"/>
      <color theme="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8">
    <border>
      <left/>
      <right/>
      <top/>
      <bottom/>
      <diagonal/>
    </border>
    <border>
      <left style="double">
        <color rgb="FF7030A0"/>
      </left>
      <right/>
      <top/>
      <bottom style="double">
        <color rgb="FF7030A0"/>
      </bottom>
      <diagonal/>
    </border>
    <border>
      <left/>
      <right/>
      <top/>
      <bottom style="double">
        <color rgb="FF7030A0"/>
      </bottom>
      <diagonal/>
    </border>
    <border>
      <left/>
      <right style="double">
        <color rgb="FF7030A0"/>
      </right>
      <top/>
      <bottom style="double">
        <color rgb="FF7030A0"/>
      </bottom>
      <diagonal/>
    </border>
    <border>
      <left style="thin">
        <color indexed="64"/>
      </left>
      <right style="thin">
        <color indexed="64"/>
      </right>
      <top style="thin">
        <color indexed="64"/>
      </top>
      <bottom style="thin">
        <color indexed="64"/>
      </bottom>
      <diagonal/>
    </border>
    <border>
      <left style="medium">
        <color indexed="64"/>
      </left>
      <right style="thin">
        <color indexed="46"/>
      </right>
      <top style="medium">
        <color indexed="64"/>
      </top>
      <bottom style="thin">
        <color indexed="46"/>
      </bottom>
      <diagonal/>
    </border>
    <border>
      <left style="thin">
        <color indexed="46"/>
      </left>
      <right style="medium">
        <color indexed="64"/>
      </right>
      <top style="medium">
        <color indexed="64"/>
      </top>
      <bottom style="thin">
        <color indexed="46"/>
      </bottom>
      <diagonal/>
    </border>
    <border>
      <left style="medium">
        <color indexed="64"/>
      </left>
      <right style="thin">
        <color indexed="46"/>
      </right>
      <top style="thin">
        <color indexed="46"/>
      </top>
      <bottom style="thin">
        <color indexed="46"/>
      </bottom>
      <diagonal/>
    </border>
    <border>
      <left style="thin">
        <color indexed="46"/>
      </left>
      <right style="medium">
        <color indexed="64"/>
      </right>
      <top style="thin">
        <color indexed="46"/>
      </top>
      <bottom style="thin">
        <color indexed="46"/>
      </bottom>
      <diagonal/>
    </border>
    <border>
      <left style="medium">
        <color indexed="64"/>
      </left>
      <right style="thin">
        <color indexed="46"/>
      </right>
      <top style="thin">
        <color indexed="46"/>
      </top>
      <bottom style="thin">
        <color indexed="10"/>
      </bottom>
      <diagonal/>
    </border>
    <border>
      <left style="thin">
        <color indexed="46"/>
      </left>
      <right style="medium">
        <color indexed="64"/>
      </right>
      <top style="thin">
        <color indexed="46"/>
      </top>
      <bottom style="thin">
        <color indexed="10"/>
      </bottom>
      <diagonal/>
    </border>
    <border>
      <left style="medium">
        <color indexed="64"/>
      </left>
      <right style="thin">
        <color indexed="46"/>
      </right>
      <top style="thin">
        <color indexed="46"/>
      </top>
      <bottom style="medium">
        <color indexed="64"/>
      </bottom>
      <diagonal/>
    </border>
    <border>
      <left style="thin">
        <color indexed="46"/>
      </left>
      <right style="medium">
        <color indexed="64"/>
      </right>
      <top style="thin">
        <color indexed="46"/>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9" fillId="0" borderId="0" applyNumberFormat="0" applyFill="0" applyBorder="0" applyAlignment="0" applyProtection="0">
      <alignment vertical="top"/>
      <protection locked="0"/>
    </xf>
  </cellStyleXfs>
  <cellXfs count="146">
    <xf numFmtId="0" fontId="0" fillId="0" borderId="0" xfId="0"/>
    <xf numFmtId="0" fontId="0" fillId="2" borderId="2" xfId="0" applyFill="1" applyBorder="1" applyProtection="1">
      <protection hidden="1"/>
    </xf>
    <xf numFmtId="0" fontId="0" fillId="2" borderId="3" xfId="0" applyFill="1" applyBorder="1" applyProtection="1">
      <protection hidden="1"/>
    </xf>
    <xf numFmtId="0" fontId="0" fillId="0" borderId="0" xfId="0" applyProtection="1">
      <protection hidden="1"/>
    </xf>
    <xf numFmtId="0" fontId="0" fillId="3" borderId="0" xfId="0" applyFill="1" applyAlignment="1" applyProtection="1">
      <alignment horizontal="center" vertical="center"/>
      <protection hidden="1"/>
    </xf>
    <xf numFmtId="0" fontId="5" fillId="0" borderId="0" xfId="0" applyFont="1" applyAlignment="1" applyProtection="1">
      <alignment horizontal="center" vertical="center"/>
      <protection hidden="1"/>
    </xf>
    <xf numFmtId="0" fontId="8" fillId="0" borderId="0" xfId="0" applyFont="1" applyAlignment="1" applyProtection="1">
      <alignment horizontal="center"/>
      <protection hidden="1"/>
    </xf>
    <xf numFmtId="0" fontId="9" fillId="0" borderId="0" xfId="0" applyFont="1" applyAlignment="1" applyProtection="1">
      <alignment horizontal="center"/>
      <protection hidden="1"/>
    </xf>
    <xf numFmtId="0" fontId="10" fillId="0" borderId="4" xfId="0" applyFont="1" applyBorder="1" applyAlignment="1" applyProtection="1">
      <alignment horizontal="center" vertical="center"/>
      <protection hidden="1"/>
    </xf>
    <xf numFmtId="0" fontId="13" fillId="0" borderId="4" xfId="0" applyFont="1" applyBorder="1" applyAlignment="1" applyProtection="1">
      <alignment horizontal="center"/>
      <protection hidden="1"/>
    </xf>
    <xf numFmtId="0" fontId="13" fillId="5" borderId="4" xfId="0" applyFont="1" applyFill="1" applyBorder="1" applyAlignment="1" applyProtection="1">
      <alignment horizontal="center" vertical="center"/>
      <protection locked="0" hidden="1"/>
    </xf>
    <xf numFmtId="0" fontId="13" fillId="0" borderId="4" xfId="0" applyFont="1" applyBorder="1" applyAlignment="1" applyProtection="1">
      <alignment horizontal="center" vertical="center"/>
      <protection locked="0" hidden="1"/>
    </xf>
    <xf numFmtId="0" fontId="13" fillId="3" borderId="4" xfId="0" applyFont="1" applyFill="1" applyBorder="1" applyAlignment="1" applyProtection="1">
      <alignment horizontal="center" vertical="center"/>
      <protection locked="0" hidden="1"/>
    </xf>
    <xf numFmtId="0" fontId="13" fillId="0" borderId="4" xfId="0" applyFont="1" applyBorder="1" applyAlignment="1" applyProtection="1">
      <alignment horizontal="center" vertical="center"/>
      <protection hidden="1"/>
    </xf>
    <xf numFmtId="0" fontId="13" fillId="3" borderId="4" xfId="0" applyFont="1" applyFill="1" applyBorder="1" applyAlignment="1" applyProtection="1">
      <alignment horizontal="center" vertical="center"/>
      <protection hidden="1"/>
    </xf>
    <xf numFmtId="0" fontId="13" fillId="0" borderId="4" xfId="0" applyFont="1" applyBorder="1" applyAlignment="1" applyProtection="1">
      <alignment horizontal="center" vertical="center"/>
      <protection locked="0"/>
    </xf>
    <xf numFmtId="0" fontId="22" fillId="0" borderId="4" xfId="0" applyNumberFormat="1" applyFont="1" applyBorder="1" applyAlignment="1" applyProtection="1">
      <alignment horizontal="center" vertical="center"/>
      <protection hidden="1"/>
    </xf>
    <xf numFmtId="0" fontId="23" fillId="0" borderId="17" xfId="0" applyFont="1" applyBorder="1" applyAlignment="1" applyProtection="1">
      <alignment vertical="center"/>
      <protection hidden="1"/>
    </xf>
    <xf numFmtId="0" fontId="24" fillId="0" borderId="0" xfId="0" applyFont="1" applyProtection="1">
      <protection hidden="1"/>
    </xf>
    <xf numFmtId="0" fontId="25" fillId="0" borderId="0" xfId="0" applyFont="1" applyProtection="1">
      <protection hidden="1"/>
    </xf>
    <xf numFmtId="0" fontId="7" fillId="0" borderId="0" xfId="0" applyFont="1" applyProtection="1">
      <protection hidden="1"/>
    </xf>
    <xf numFmtId="0" fontId="7" fillId="0" borderId="0" xfId="0" applyFont="1" applyAlignment="1" applyProtection="1">
      <alignment vertical="center" wrapText="1"/>
      <protection hidden="1"/>
    </xf>
    <xf numFmtId="0" fontId="24" fillId="0" borderId="0" xfId="0" applyFont="1" applyAlignment="1" applyProtection="1">
      <alignment horizontal="left" vertical="top"/>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center"/>
      <protection hidden="1"/>
    </xf>
    <xf numFmtId="0" fontId="26" fillId="0" borderId="0" xfId="0" applyFont="1" applyAlignment="1" applyProtection="1">
      <alignment horizontal="center" vertical="center"/>
      <protection hidden="1"/>
    </xf>
    <xf numFmtId="0" fontId="28" fillId="0" borderId="0" xfId="0" applyFont="1" applyProtection="1">
      <protection hidden="1"/>
    </xf>
    <xf numFmtId="0" fontId="24" fillId="0" borderId="0" xfId="0" applyFont="1" applyAlignment="1" applyProtection="1">
      <protection hidden="1"/>
    </xf>
    <xf numFmtId="0" fontId="27" fillId="0" borderId="0" xfId="0" applyFont="1" applyAlignment="1" applyProtection="1">
      <protection hidden="1"/>
    </xf>
    <xf numFmtId="0" fontId="29" fillId="0" borderId="0" xfId="0" applyFont="1" applyAlignment="1" applyProtection="1">
      <protection hidden="1"/>
    </xf>
    <xf numFmtId="0" fontId="30" fillId="0" borderId="0" xfId="0" applyFont="1" applyAlignment="1" applyProtection="1">
      <alignment vertical="center" wrapText="1"/>
      <protection hidden="1"/>
    </xf>
    <xf numFmtId="164" fontId="13" fillId="0" borderId="4" xfId="0" applyNumberFormat="1" applyFont="1" applyBorder="1" applyAlignment="1" applyProtection="1">
      <alignment horizontal="center"/>
      <protection hidden="1"/>
    </xf>
    <xf numFmtId="0" fontId="25" fillId="0" borderId="0" xfId="0" applyFont="1" applyAlignment="1" applyProtection="1">
      <alignment horizontal="center"/>
      <protection hidden="1"/>
    </xf>
    <xf numFmtId="0" fontId="10" fillId="0" borderId="4" xfId="0" applyFont="1" applyBorder="1" applyAlignment="1" applyProtection="1">
      <alignment horizontal="center" vertical="center"/>
      <protection hidden="1"/>
    </xf>
    <xf numFmtId="0" fontId="31" fillId="0" borderId="0" xfId="0" applyFont="1" applyProtection="1">
      <protection hidden="1"/>
    </xf>
    <xf numFmtId="0" fontId="31" fillId="3" borderId="0" xfId="0" applyFont="1" applyFill="1" applyAlignment="1" applyProtection="1">
      <alignment horizontal="center" vertical="center"/>
      <protection hidden="1"/>
    </xf>
    <xf numFmtId="0" fontId="33" fillId="0" borderId="0" xfId="0" applyFont="1" applyAlignment="1" applyProtection="1">
      <alignment horizontal="center" vertical="center"/>
      <protection hidden="1"/>
    </xf>
    <xf numFmtId="0" fontId="29" fillId="0" borderId="0" xfId="0" applyFont="1" applyProtection="1">
      <protection hidden="1"/>
    </xf>
    <xf numFmtId="0" fontId="7" fillId="0" borderId="0" xfId="0" applyFont="1" applyAlignment="1" applyProtection="1">
      <protection hidden="1"/>
    </xf>
    <xf numFmtId="0" fontId="35" fillId="0" borderId="4" xfId="0" applyNumberFormat="1" applyFont="1" applyBorder="1" applyAlignment="1" applyProtection="1">
      <alignment horizontal="center" vertical="center"/>
      <protection hidden="1"/>
    </xf>
    <xf numFmtId="164" fontId="13" fillId="0" borderId="4" xfId="0" applyNumberFormat="1" applyFont="1" applyBorder="1" applyAlignment="1" applyProtection="1">
      <alignment horizontal="center"/>
      <protection locked="0"/>
    </xf>
    <xf numFmtId="0" fontId="13" fillId="5" borderId="4"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0" fillId="0" borderId="0" xfId="0" applyProtection="1">
      <protection locked="0"/>
    </xf>
    <xf numFmtId="0" fontId="0" fillId="3" borderId="0" xfId="0"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10" fillId="0" borderId="4" xfId="0" applyFont="1" applyBorder="1" applyAlignment="1" applyProtection="1">
      <alignment horizontal="center" vertical="center"/>
      <protection locked="0"/>
    </xf>
    <xf numFmtId="0" fontId="13" fillId="0" borderId="4" xfId="0" applyFont="1" applyBorder="1" applyAlignment="1" applyProtection="1">
      <alignment horizontal="center"/>
      <protection locked="0"/>
    </xf>
    <xf numFmtId="0" fontId="22" fillId="0" borderId="4" xfId="0" applyNumberFormat="1" applyFont="1" applyBorder="1" applyAlignment="1" applyProtection="1">
      <alignment horizontal="center" vertical="center"/>
      <protection locked="0"/>
    </xf>
    <xf numFmtId="0" fontId="23" fillId="0" borderId="17" xfId="0" applyFont="1" applyBorder="1" applyAlignment="1" applyProtection="1">
      <alignment vertical="center"/>
      <protection locked="0"/>
    </xf>
    <xf numFmtId="0" fontId="24" fillId="0" borderId="0" xfId="0" applyFont="1" applyProtection="1">
      <protection locked="0"/>
    </xf>
    <xf numFmtId="0" fontId="25" fillId="0" borderId="0" xfId="0" applyFont="1" applyProtection="1">
      <protection locked="0"/>
    </xf>
    <xf numFmtId="0" fontId="7" fillId="0" borderId="0" xfId="0" applyFont="1" applyProtection="1">
      <protection locked="0"/>
    </xf>
    <xf numFmtId="0" fontId="7" fillId="0" borderId="0" xfId="0" applyFont="1" applyAlignment="1" applyProtection="1">
      <alignment vertical="center" wrapText="1"/>
      <protection locked="0"/>
    </xf>
    <xf numFmtId="0" fontId="24" fillId="0" borderId="0" xfId="0" applyFont="1" applyAlignment="1" applyProtection="1">
      <alignment horizontal="left" vertical="top"/>
      <protection locked="0"/>
    </xf>
    <xf numFmtId="0" fontId="25" fillId="0" borderId="0" xfId="0" applyFont="1" applyAlignment="1" applyProtection="1">
      <alignment horizontal="center" vertical="center"/>
      <protection locked="0"/>
    </xf>
    <xf numFmtId="0" fontId="25" fillId="0" borderId="0" xfId="0" applyFont="1" applyAlignment="1" applyProtection="1">
      <alignment horizontal="center"/>
      <protection locked="0"/>
    </xf>
    <xf numFmtId="0" fontId="26" fillId="0" borderId="0" xfId="0" applyFont="1" applyAlignment="1" applyProtection="1">
      <alignment horizontal="center" vertical="center"/>
      <protection locked="0"/>
    </xf>
    <xf numFmtId="0" fontId="28" fillId="0" borderId="0" xfId="0" applyFont="1" applyProtection="1">
      <protection locked="0"/>
    </xf>
    <xf numFmtId="0" fontId="24" fillId="0" borderId="0" xfId="0" applyFont="1" applyAlignment="1" applyProtection="1">
      <protection locked="0"/>
    </xf>
    <xf numFmtId="0" fontId="27" fillId="0" borderId="0" xfId="0" applyFont="1" applyAlignment="1" applyProtection="1">
      <protection locked="0"/>
    </xf>
    <xf numFmtId="0" fontId="29" fillId="0" borderId="0" xfId="0" applyFont="1" applyAlignment="1" applyProtection="1">
      <protection locked="0"/>
    </xf>
    <xf numFmtId="0" fontId="30" fillId="0" borderId="0" xfId="0" applyFont="1" applyAlignment="1" applyProtection="1">
      <alignment vertical="center" wrapText="1"/>
      <protection locked="0"/>
    </xf>
    <xf numFmtId="164" fontId="13" fillId="0" borderId="4" xfId="0" applyNumberFormat="1" applyFont="1" applyBorder="1" applyAlignment="1" applyProtection="1">
      <alignment horizontal="center"/>
      <protection locked="0" hidden="1"/>
    </xf>
    <xf numFmtId="0" fontId="7" fillId="0" borderId="0" xfId="0" applyFont="1" applyAlignment="1" applyProtection="1">
      <protection locked="0"/>
    </xf>
    <xf numFmtId="0" fontId="21" fillId="0" borderId="0" xfId="0" applyFont="1" applyFill="1" applyBorder="1" applyAlignment="1" applyProtection="1">
      <alignment horizontal="center"/>
      <protection hidden="1"/>
    </xf>
    <xf numFmtId="0" fontId="21" fillId="0" borderId="0" xfId="0" applyFont="1" applyFill="1" applyBorder="1" applyAlignment="1" applyProtection="1">
      <alignment horizontal="center"/>
      <protection locked="0"/>
    </xf>
    <xf numFmtId="0" fontId="2" fillId="2" borderId="0" xfId="0" applyFont="1" applyFill="1" applyBorder="1" applyAlignment="1" applyProtection="1">
      <alignment horizontal="center" wrapText="1"/>
      <protection hidden="1"/>
    </xf>
    <xf numFmtId="0" fontId="1" fillId="2" borderId="1" xfId="0" applyFont="1" applyFill="1" applyBorder="1" applyAlignment="1" applyProtection="1">
      <alignment horizontal="right" vertical="center"/>
      <protection hidden="1"/>
    </xf>
    <xf numFmtId="0" fontId="1"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left" vertical="center" wrapText="1"/>
      <protection hidden="1"/>
    </xf>
    <xf numFmtId="0" fontId="3" fillId="0" borderId="0" xfId="0" applyFont="1" applyAlignment="1" applyProtection="1">
      <alignment horizontal="center" vertical="center"/>
      <protection locked="0"/>
    </xf>
    <xf numFmtId="0" fontId="4" fillId="0" borderId="0" xfId="0" applyFont="1" applyAlignment="1" applyProtection="1">
      <alignment horizontal="center"/>
      <protection hidden="1"/>
    </xf>
    <xf numFmtId="0" fontId="5" fillId="0" borderId="0" xfId="0" applyFont="1" applyAlignment="1" applyProtection="1">
      <alignment horizontal="center" vertical="center"/>
      <protection hidden="1"/>
    </xf>
    <xf numFmtId="0" fontId="6" fillId="3" borderId="0" xfId="0"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27" fillId="0" borderId="0" xfId="0" applyFont="1" applyAlignment="1" applyProtection="1">
      <alignment horizontal="left" vertical="center"/>
      <protection locked="0"/>
    </xf>
    <xf numFmtId="0" fontId="7" fillId="0" borderId="0" xfId="0" applyFont="1" applyAlignment="1" applyProtection="1">
      <alignment horizontal="center"/>
      <protection locked="0"/>
    </xf>
    <xf numFmtId="0" fontId="10" fillId="0" borderId="4"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protection hidden="1"/>
    </xf>
    <xf numFmtId="0" fontId="11" fillId="0" borderId="4" xfId="0" applyFont="1" applyBorder="1" applyAlignment="1" applyProtection="1">
      <alignment horizontal="center" vertical="center" wrapText="1"/>
      <protection hidden="1"/>
    </xf>
    <xf numFmtId="0" fontId="2" fillId="0" borderId="17" xfId="0" applyFont="1" applyBorder="1" applyAlignment="1" applyProtection="1">
      <alignment horizontal="right" vertical="center"/>
      <protection hidden="1"/>
    </xf>
    <xf numFmtId="0" fontId="11" fillId="0" borderId="4" xfId="0" applyFont="1" applyBorder="1" applyAlignment="1" applyProtection="1">
      <alignment horizontal="center" vertical="center" textRotation="90"/>
      <protection hidden="1"/>
    </xf>
    <xf numFmtId="0" fontId="12" fillId="4" borderId="5" xfId="0" applyFont="1" applyFill="1" applyBorder="1" applyAlignment="1" applyProtection="1">
      <alignment horizontal="center"/>
      <protection hidden="1"/>
    </xf>
    <xf numFmtId="0" fontId="12" fillId="4" borderId="6" xfId="0" applyFont="1" applyFill="1" applyBorder="1" applyAlignment="1" applyProtection="1">
      <alignment horizontal="center"/>
      <protection hidden="1"/>
    </xf>
    <xf numFmtId="0" fontId="14" fillId="4" borderId="7" xfId="0" applyFont="1" applyFill="1" applyBorder="1" applyAlignment="1" applyProtection="1">
      <alignment horizontal="center"/>
      <protection hidden="1"/>
    </xf>
    <xf numFmtId="0" fontId="14" fillId="4" borderId="8" xfId="0" applyFont="1" applyFill="1" applyBorder="1" applyAlignment="1" applyProtection="1">
      <alignment horizontal="center"/>
      <protection hidden="1"/>
    </xf>
    <xf numFmtId="0" fontId="15" fillId="4" borderId="7" xfId="0" applyFont="1" applyFill="1" applyBorder="1" applyAlignment="1" applyProtection="1">
      <alignment horizontal="center"/>
      <protection hidden="1"/>
    </xf>
    <xf numFmtId="0" fontId="15" fillId="4" borderId="8" xfId="0" applyFont="1" applyFill="1" applyBorder="1" applyAlignment="1" applyProtection="1">
      <alignment horizontal="center"/>
      <protection hidden="1"/>
    </xf>
    <xf numFmtId="0" fontId="16" fillId="4" borderId="7" xfId="0" applyFont="1" applyFill="1" applyBorder="1" applyAlignment="1" applyProtection="1">
      <alignment horizontal="center"/>
      <protection hidden="1"/>
    </xf>
    <xf numFmtId="0" fontId="16" fillId="4" borderId="8" xfId="0" applyFont="1" applyFill="1" applyBorder="1" applyAlignment="1" applyProtection="1">
      <alignment horizontal="center"/>
      <protection hidden="1"/>
    </xf>
    <xf numFmtId="0" fontId="17" fillId="4" borderId="9" xfId="0" applyFont="1" applyFill="1" applyBorder="1" applyAlignment="1" applyProtection="1">
      <alignment horizontal="center"/>
      <protection hidden="1"/>
    </xf>
    <xf numFmtId="0" fontId="17" fillId="4" borderId="10" xfId="0" applyFont="1" applyFill="1" applyBorder="1" applyAlignment="1" applyProtection="1">
      <alignment horizontal="center"/>
      <protection hidden="1"/>
    </xf>
    <xf numFmtId="0" fontId="20" fillId="4" borderId="9" xfId="1" applyFont="1" applyFill="1" applyBorder="1" applyAlignment="1" applyProtection="1">
      <alignment horizontal="center"/>
      <protection hidden="1"/>
    </xf>
    <xf numFmtId="0" fontId="21" fillId="4" borderId="11" xfId="0" applyFont="1" applyFill="1" applyBorder="1" applyAlignment="1" applyProtection="1">
      <alignment horizontal="center"/>
      <protection hidden="1"/>
    </xf>
    <xf numFmtId="0" fontId="21" fillId="4" borderId="12" xfId="0" applyFont="1" applyFill="1" applyBorder="1" applyAlignment="1" applyProtection="1">
      <alignment horizontal="center"/>
      <protection hidden="1"/>
    </xf>
    <xf numFmtId="49" fontId="10" fillId="0" borderId="13" xfId="0" applyNumberFormat="1" applyFont="1" applyBorder="1" applyAlignment="1" applyProtection="1">
      <alignment horizontal="center" vertical="center"/>
      <protection hidden="1"/>
    </xf>
    <xf numFmtId="49" fontId="10" fillId="0" borderId="14" xfId="0" applyNumberFormat="1" applyFont="1" applyBorder="1" applyAlignment="1" applyProtection="1">
      <alignment horizontal="center" vertical="center"/>
      <protection hidden="1"/>
    </xf>
    <xf numFmtId="0" fontId="13" fillId="0" borderId="15"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26" fillId="0" borderId="0" xfId="0" applyFont="1" applyAlignment="1" applyProtection="1">
      <alignment horizontal="left" vertical="center"/>
      <protection hidden="1"/>
    </xf>
    <xf numFmtId="0" fontId="27" fillId="0" borderId="0" xfId="0" applyFont="1" applyAlignment="1" applyProtection="1">
      <alignment horizontal="left" vertical="center"/>
      <protection hidden="1"/>
    </xf>
    <xf numFmtId="0" fontId="25" fillId="0" borderId="0" xfId="0" applyFont="1" applyAlignment="1" applyProtection="1">
      <alignment horizontal="center" vertical="center" wrapText="1"/>
      <protection locked="0"/>
    </xf>
    <xf numFmtId="0" fontId="25" fillId="0" borderId="0" xfId="0" applyFont="1" applyAlignment="1" applyProtection="1">
      <alignment horizontal="center"/>
      <protection hidden="1"/>
    </xf>
    <xf numFmtId="14" fontId="25" fillId="0" borderId="0" xfId="0" applyNumberFormat="1" applyFont="1" applyAlignment="1" applyProtection="1">
      <alignment horizontal="center" vertical="center"/>
      <protection hidden="1"/>
    </xf>
    <xf numFmtId="0" fontId="26" fillId="0" borderId="0" xfId="0" applyFont="1" applyAlignment="1" applyProtection="1">
      <alignment horizontal="left" vertical="top"/>
      <protection hidden="1"/>
    </xf>
    <xf numFmtId="0" fontId="27" fillId="0" borderId="0" xfId="0" applyFont="1" applyAlignment="1" applyProtection="1">
      <alignment horizontal="center"/>
      <protection locked="0"/>
    </xf>
    <xf numFmtId="0" fontId="5" fillId="0" borderId="0" xfId="0" applyFont="1" applyAlignment="1" applyProtection="1">
      <alignment horizontal="left" vertical="center"/>
      <protection hidden="1"/>
    </xf>
    <xf numFmtId="0" fontId="5" fillId="0" borderId="0" xfId="0" applyFont="1" applyAlignment="1" applyProtection="1">
      <alignment horizontal="center"/>
      <protection locked="0"/>
    </xf>
    <xf numFmtId="0" fontId="4"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10" fillId="0" borderId="4"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11" fillId="0" borderId="4"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textRotation="90"/>
      <protection locked="0"/>
    </xf>
    <xf numFmtId="0" fontId="2" fillId="2" borderId="0" xfId="0" applyFont="1" applyFill="1" applyBorder="1" applyAlignment="1" applyProtection="1">
      <alignment horizontal="center" vertical="center" wrapText="1"/>
      <protection hidden="1"/>
    </xf>
    <xf numFmtId="0" fontId="26" fillId="0" borderId="0" xfId="0" applyFont="1" applyAlignment="1" applyProtection="1">
      <alignment horizontal="left" vertical="top"/>
      <protection locked="0"/>
    </xf>
    <xf numFmtId="49" fontId="10" fillId="0" borderId="13"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2" fillId="0" borderId="17" xfId="0" applyFont="1" applyBorder="1" applyAlignment="1" applyProtection="1">
      <alignment horizontal="right" vertical="center"/>
      <protection locked="0"/>
    </xf>
    <xf numFmtId="0" fontId="27" fillId="0" borderId="17" xfId="0" applyFont="1" applyBorder="1" applyAlignment="1" applyProtection="1">
      <alignment horizontal="left" vertical="center"/>
      <protection hidden="1"/>
    </xf>
    <xf numFmtId="0" fontId="25" fillId="0" borderId="0" xfId="0" applyFont="1" applyAlignment="1" applyProtection="1">
      <alignment horizontal="center"/>
      <protection locked="0"/>
    </xf>
    <xf numFmtId="14" fontId="25" fillId="0" borderId="0" xfId="0" applyNumberFormat="1" applyFont="1" applyAlignment="1" applyProtection="1">
      <alignment horizontal="center" vertical="center"/>
      <protection locked="0"/>
    </xf>
    <xf numFmtId="0" fontId="5" fillId="0" borderId="0" xfId="0" applyFont="1" applyAlignment="1" applyProtection="1">
      <alignment horizontal="left" vertical="center"/>
      <protection locked="0"/>
    </xf>
    <xf numFmtId="0" fontId="26" fillId="0" borderId="0" xfId="0" applyFont="1" applyAlignment="1" applyProtection="1">
      <alignment horizontal="left" vertical="center"/>
      <protection locked="0"/>
    </xf>
    <xf numFmtId="0" fontId="27" fillId="0" borderId="0" xfId="0" applyFont="1" applyAlignment="1" applyProtection="1">
      <alignment horizontal="left" vertical="center"/>
      <protection locked="0" hidden="1"/>
    </xf>
    <xf numFmtId="0" fontId="26"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32" fillId="0" borderId="0" xfId="0" applyFont="1" applyAlignment="1" applyProtection="1">
      <alignment horizontal="center"/>
      <protection hidden="1"/>
    </xf>
    <xf numFmtId="0" fontId="33" fillId="0" borderId="0" xfId="0" applyFont="1" applyAlignment="1" applyProtection="1">
      <alignment horizontal="right" vertical="center"/>
      <protection hidden="1"/>
    </xf>
    <xf numFmtId="0" fontId="2" fillId="3" borderId="0" xfId="0" applyFont="1" applyFill="1" applyAlignment="1" applyProtection="1">
      <alignment horizontal="left" vertical="center"/>
      <protection locked="0"/>
    </xf>
    <xf numFmtId="0" fontId="2" fillId="0" borderId="0" xfId="0" applyFont="1" applyAlignment="1" applyProtection="1">
      <alignment horizontal="left" vertical="center"/>
      <protection locked="0"/>
    </xf>
    <xf numFmtId="0" fontId="33" fillId="0" borderId="0" xfId="0" applyFont="1" applyAlignment="1" applyProtection="1">
      <alignment horizontal="center" vertical="center"/>
      <protection hidden="1"/>
    </xf>
    <xf numFmtId="0" fontId="34" fillId="0" borderId="4" xfId="0" applyFont="1" applyBorder="1" applyAlignment="1" applyProtection="1">
      <alignment horizontal="center" vertical="center" wrapText="1"/>
      <protection hidden="1"/>
    </xf>
    <xf numFmtId="0" fontId="34" fillId="0" borderId="4" xfId="0" applyFont="1" applyBorder="1" applyAlignment="1" applyProtection="1">
      <alignment horizontal="center" vertical="center"/>
      <protection hidden="1"/>
    </xf>
    <xf numFmtId="0" fontId="7"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7" fillId="0" borderId="0" xfId="0" applyFont="1" applyAlignment="1" applyProtection="1">
      <alignment horizontal="left" vertical="top"/>
      <protection hidden="1"/>
    </xf>
    <xf numFmtId="0" fontId="36" fillId="0" borderId="17" xfId="0" applyFont="1" applyBorder="1" applyAlignment="1" applyProtection="1">
      <alignment horizontal="left" vertical="center"/>
      <protection hidden="1"/>
    </xf>
    <xf numFmtId="0" fontId="35" fillId="0" borderId="4" xfId="0" applyNumberFormat="1" applyFont="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400050</xdr:colOff>
      <xdr:row>0</xdr:row>
      <xdr:rowOff>0</xdr:rowOff>
    </xdr:from>
    <xdr:to>
      <xdr:col>13</xdr:col>
      <xdr:colOff>285750</xdr:colOff>
      <xdr:row>0</xdr:row>
      <xdr:rowOff>638176</xdr:rowOff>
    </xdr:to>
    <xdr:sp macro="" textlink="">
      <xdr:nvSpPr>
        <xdr:cNvPr id="2" name="Rounded Rectangular Callout 1"/>
        <xdr:cNvSpPr/>
      </xdr:nvSpPr>
      <xdr:spPr>
        <a:xfrm>
          <a:off x="1781175" y="0"/>
          <a:ext cx="5229225" cy="638176"/>
        </a:xfrm>
        <a:prstGeom prst="wedgeRoundRectCallout">
          <a:avLst>
            <a:gd name="adj1" fmla="val 17812"/>
            <a:gd name="adj2" fmla="val 7964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latin typeface="+mn-lt"/>
            </a:rPr>
            <a:t>Employee Must be Fill up yellow colour Cell And Employee Name        If You</a:t>
          </a:r>
          <a:r>
            <a:rPr lang="en-US" sz="1400" b="1" baseline="0">
              <a:latin typeface="+mn-lt"/>
            </a:rPr>
            <a:t> delete Cell C11 , H11, H19 Value , All Data Remove Here.</a:t>
          </a:r>
          <a:endParaRPr lang="en-US" sz="1400" b="1">
            <a:latin typeface="+mn-lt"/>
          </a:endParaRPr>
        </a:p>
      </xdr:txBody>
    </xdr:sp>
    <xdr:clientData/>
  </xdr:twoCellAnchor>
  <xdr:twoCellAnchor editAs="oneCell">
    <xdr:from>
      <xdr:col>31</xdr:col>
      <xdr:colOff>2990850</xdr:colOff>
      <xdr:row>0</xdr:row>
      <xdr:rowOff>742949</xdr:rowOff>
    </xdr:from>
    <xdr:to>
      <xdr:col>32</xdr:col>
      <xdr:colOff>666750</xdr:colOff>
      <xdr:row>8</xdr:row>
      <xdr:rowOff>400049</xdr:rowOff>
    </xdr:to>
    <xdr:pic>
      <xdr:nvPicPr>
        <xdr:cNvPr id="3"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1650325" y="742949"/>
          <a:ext cx="1466850" cy="2009775"/>
        </a:xfrm>
        <a:prstGeom prst="rect">
          <a:avLst/>
        </a:prstGeom>
        <a:noFill/>
      </xdr:spPr>
    </xdr:pic>
    <xdr:clientData/>
  </xdr:twoCellAnchor>
  <xdr:twoCellAnchor>
    <xdr:from>
      <xdr:col>16</xdr:col>
      <xdr:colOff>257174</xdr:colOff>
      <xdr:row>0</xdr:row>
      <xdr:rowOff>85725</xdr:rowOff>
    </xdr:from>
    <xdr:to>
      <xdr:col>20</xdr:col>
      <xdr:colOff>171450</xdr:colOff>
      <xdr:row>0</xdr:row>
      <xdr:rowOff>733425</xdr:rowOff>
    </xdr:to>
    <xdr:sp macro="" textlink="">
      <xdr:nvSpPr>
        <xdr:cNvPr id="4" name="Oval Callout 3"/>
        <xdr:cNvSpPr/>
      </xdr:nvSpPr>
      <xdr:spPr>
        <a:xfrm>
          <a:off x="8401049" y="85725"/>
          <a:ext cx="2743201" cy="647700"/>
        </a:xfrm>
        <a:prstGeom prst="wedgeEllipseCallout">
          <a:avLst>
            <a:gd name="adj1" fmla="val -94436"/>
            <a:gd name="adj2" fmla="val 67753"/>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en-US" sz="1200" b="1"/>
            <a:t>You</a:t>
          </a:r>
          <a:r>
            <a:rPr lang="en-US" sz="1200" b="1" baseline="0"/>
            <a:t>  must Be Fill Only Three Cell  C11 , H11 &amp; H19 And Get Detail</a:t>
          </a:r>
          <a:endParaRPr lang="en-US" sz="1200" b="1"/>
        </a:p>
      </xdr:txBody>
    </xdr:sp>
    <xdr:clientData/>
  </xdr:twoCellAnchor>
  <xdr:twoCellAnchor editAs="oneCell">
    <xdr:from>
      <xdr:col>25</xdr:col>
      <xdr:colOff>38100</xdr:colOff>
      <xdr:row>0</xdr:row>
      <xdr:rowOff>0</xdr:rowOff>
    </xdr:from>
    <xdr:to>
      <xdr:col>27</xdr:col>
      <xdr:colOff>542925</xdr:colOff>
      <xdr:row>5</xdr:row>
      <xdr:rowOff>9524</xdr:rowOff>
    </xdr:to>
    <xdr:pic>
      <xdr:nvPicPr>
        <xdr:cNvPr id="5" name="Picture 5"/>
        <xdr:cNvPicPr>
          <a:picLocks noChangeAspect="1" noChangeArrowheads="1"/>
        </xdr:cNvPicPr>
      </xdr:nvPicPr>
      <xdr:blipFill>
        <a:blip xmlns:r="http://schemas.openxmlformats.org/officeDocument/2006/relationships" r:embed="rId2"/>
        <a:srcRect/>
        <a:stretch>
          <a:fillRect/>
        </a:stretch>
      </xdr:blipFill>
      <xdr:spPr bwMode="auto">
        <a:xfrm>
          <a:off x="15039975" y="0"/>
          <a:ext cx="1724025" cy="17621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3057525</xdr:colOff>
      <xdr:row>0</xdr:row>
      <xdr:rowOff>0</xdr:rowOff>
    </xdr:from>
    <xdr:to>
      <xdr:col>32</xdr:col>
      <xdr:colOff>581025</xdr:colOff>
      <xdr:row>7</xdr:row>
      <xdr:rowOff>9524</xdr:rowOff>
    </xdr:to>
    <xdr:pic>
      <xdr:nvPicPr>
        <xdr:cNvPr id="3"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0602575" y="0"/>
          <a:ext cx="1314450" cy="1562099"/>
        </a:xfrm>
        <a:prstGeom prst="rect">
          <a:avLst/>
        </a:prstGeom>
        <a:noFill/>
      </xdr:spPr>
    </xdr:pic>
    <xdr:clientData/>
  </xdr:twoCellAnchor>
  <xdr:twoCellAnchor editAs="oneCell">
    <xdr:from>
      <xdr:col>22</xdr:col>
      <xdr:colOff>47625</xdr:colOff>
      <xdr:row>0</xdr:row>
      <xdr:rowOff>0</xdr:rowOff>
    </xdr:from>
    <xdr:to>
      <xdr:col>24</xdr:col>
      <xdr:colOff>552450</xdr:colOff>
      <xdr:row>7</xdr:row>
      <xdr:rowOff>209549</xdr:rowOff>
    </xdr:to>
    <xdr:pic>
      <xdr:nvPicPr>
        <xdr:cNvPr id="5" name="Picture 5"/>
        <xdr:cNvPicPr>
          <a:picLocks noChangeAspect="1" noChangeArrowheads="1"/>
        </xdr:cNvPicPr>
      </xdr:nvPicPr>
      <xdr:blipFill>
        <a:blip xmlns:r="http://schemas.openxmlformats.org/officeDocument/2006/relationships" r:embed="rId2"/>
        <a:srcRect/>
        <a:stretch>
          <a:fillRect/>
        </a:stretch>
      </xdr:blipFill>
      <xdr:spPr bwMode="auto">
        <a:xfrm>
          <a:off x="12106275" y="0"/>
          <a:ext cx="1724025" cy="1762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31</xdr:col>
      <xdr:colOff>2990849</xdr:colOff>
      <xdr:row>0</xdr:row>
      <xdr:rowOff>228599</xdr:rowOff>
    </xdr:from>
    <xdr:to>
      <xdr:col>32</xdr:col>
      <xdr:colOff>476250</xdr:colOff>
      <xdr:row>6</xdr:row>
      <xdr:rowOff>361950</xdr:rowOff>
    </xdr:to>
    <xdr:pic>
      <xdr:nvPicPr>
        <xdr:cNvPr id="2"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0173949" y="228599"/>
          <a:ext cx="1276351" cy="1276351"/>
        </a:xfrm>
        <a:prstGeom prst="rect">
          <a:avLst/>
        </a:prstGeom>
        <a:noFill/>
      </xdr:spPr>
    </xdr:pic>
    <xdr:clientData/>
  </xdr:twoCellAnchor>
  <xdr:twoCellAnchor editAs="oneCell">
    <xdr:from>
      <xdr:col>22</xdr:col>
      <xdr:colOff>47625</xdr:colOff>
      <xdr:row>0</xdr:row>
      <xdr:rowOff>38100</xdr:rowOff>
    </xdr:from>
    <xdr:to>
      <xdr:col>24</xdr:col>
      <xdr:colOff>552450</xdr:colOff>
      <xdr:row>7</xdr:row>
      <xdr:rowOff>247649</xdr:rowOff>
    </xdr:to>
    <xdr:pic>
      <xdr:nvPicPr>
        <xdr:cNvPr id="3" name="Picture 5"/>
        <xdr:cNvPicPr>
          <a:picLocks noChangeAspect="1" noChangeArrowheads="1"/>
        </xdr:cNvPicPr>
      </xdr:nvPicPr>
      <xdr:blipFill>
        <a:blip xmlns:r="http://schemas.openxmlformats.org/officeDocument/2006/relationships" r:embed="rId2"/>
        <a:srcRect/>
        <a:stretch>
          <a:fillRect/>
        </a:stretch>
      </xdr:blipFill>
      <xdr:spPr bwMode="auto">
        <a:xfrm>
          <a:off x="11744325" y="38100"/>
          <a:ext cx="1724025" cy="176212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eeralaljatchandawal@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eeralaljatchandawal@gmail.com" TargetMode="External"/></Relationships>
</file>

<file path=xl/worksheets/sheet1.xml><?xml version="1.0" encoding="utf-8"?>
<worksheet xmlns="http://schemas.openxmlformats.org/spreadsheetml/2006/main" xmlns:r="http://schemas.openxmlformats.org/officeDocument/2006/relationships">
  <dimension ref="A1:AG62"/>
  <sheetViews>
    <sheetView tabSelected="1" workbookViewId="0">
      <selection activeCell="W13" sqref="W13"/>
    </sheetView>
  </sheetViews>
  <sheetFormatPr defaultRowHeight="15"/>
  <cols>
    <col min="1" max="1" width="3.7109375" style="3" customWidth="1"/>
    <col min="2" max="2" width="8.5703125" style="3" customWidth="1"/>
    <col min="3" max="3" width="8.42578125" style="3" customWidth="1"/>
    <col min="4" max="4" width="7.28515625" style="3" customWidth="1"/>
    <col min="5" max="5" width="7.42578125" style="3" customWidth="1"/>
    <col min="6" max="6" width="7.7109375" style="3" customWidth="1"/>
    <col min="7" max="7" width="8.7109375" style="3" customWidth="1"/>
    <col min="8" max="8" width="9.140625" style="3"/>
    <col min="9" max="9" width="8.7109375" style="3" customWidth="1"/>
    <col min="10" max="10" width="7.7109375" style="3" customWidth="1"/>
    <col min="11" max="11" width="7.5703125" style="3" customWidth="1"/>
    <col min="12" max="12" width="9.140625" style="3"/>
    <col min="13" max="13" width="6.7109375" style="3" customWidth="1"/>
    <col min="14" max="14" width="7.85546875" style="3" customWidth="1"/>
    <col min="15" max="17" width="6.7109375" style="3" customWidth="1"/>
    <col min="18" max="18" width="11.140625" style="3" customWidth="1"/>
    <col min="19" max="19" width="10.42578125" style="3" customWidth="1"/>
    <col min="20" max="20" width="14.140625" style="3" customWidth="1"/>
    <col min="21" max="31" width="9.140625" style="3"/>
    <col min="32" max="32" width="56.85546875" style="3" customWidth="1"/>
    <col min="33" max="33" width="60.5703125" style="3" customWidth="1"/>
    <col min="34" max="16384" width="9.140625" style="3"/>
  </cols>
  <sheetData>
    <row r="1" spans="1:33" ht="66" customHeight="1" thickBot="1">
      <c r="A1" s="70"/>
      <c r="B1" s="71"/>
      <c r="C1" s="71"/>
      <c r="D1" s="71"/>
      <c r="E1" s="71"/>
      <c r="F1" s="72"/>
      <c r="G1" s="72"/>
      <c r="H1" s="72"/>
      <c r="I1" s="72"/>
      <c r="J1" s="72"/>
      <c r="K1" s="72"/>
      <c r="L1" s="72"/>
      <c r="M1" s="72"/>
      <c r="N1" s="72"/>
      <c r="O1" s="72"/>
      <c r="P1" s="72"/>
      <c r="Q1" s="72"/>
      <c r="R1" s="1"/>
      <c r="S1" s="1"/>
      <c r="T1" s="2"/>
    </row>
    <row r="2" spans="1:33" ht="15.75" thickTop="1"/>
    <row r="3" spans="1:33" ht="18" customHeight="1">
      <c r="B3" s="4"/>
      <c r="C3" s="73" t="s">
        <v>0</v>
      </c>
      <c r="D3" s="73"/>
      <c r="E3" s="73"/>
      <c r="F3" s="73"/>
      <c r="G3" s="73"/>
      <c r="H3" s="73"/>
      <c r="I3" s="73"/>
      <c r="J3" s="73"/>
      <c r="K3" s="73"/>
      <c r="L3" s="73"/>
      <c r="M3" s="73"/>
      <c r="N3" s="73"/>
      <c r="O3" s="73"/>
      <c r="P3" s="73"/>
      <c r="Q3" s="73"/>
    </row>
    <row r="4" spans="1:33" ht="17.25" customHeight="1">
      <c r="F4" s="74" t="s">
        <v>1</v>
      </c>
      <c r="G4" s="74"/>
      <c r="H4" s="74"/>
      <c r="I4" s="74"/>
      <c r="J4" s="74"/>
      <c r="K4" s="74"/>
      <c r="L4" s="74"/>
      <c r="M4" s="74"/>
      <c r="N4" s="74"/>
      <c r="O4" s="74"/>
      <c r="P4" s="74"/>
      <c r="Q4" s="74"/>
    </row>
    <row r="5" spans="1:33" ht="21" customHeight="1">
      <c r="B5" s="75" t="s">
        <v>2</v>
      </c>
      <c r="C5" s="75"/>
      <c r="D5" s="75"/>
      <c r="E5" s="76" t="s">
        <v>56</v>
      </c>
      <c r="F5" s="76"/>
      <c r="G5" s="76"/>
      <c r="H5" s="76"/>
      <c r="I5" s="5" t="s">
        <v>3</v>
      </c>
      <c r="J5" s="77" t="s">
        <v>4</v>
      </c>
      <c r="K5" s="77"/>
      <c r="L5" s="77"/>
      <c r="M5" s="75" t="s">
        <v>5</v>
      </c>
      <c r="N5" s="75"/>
      <c r="O5" s="75"/>
      <c r="P5" s="78" t="s">
        <v>33</v>
      </c>
      <c r="Q5" s="78"/>
      <c r="R5" s="78"/>
      <c r="S5" s="78"/>
      <c r="T5" s="78"/>
    </row>
    <row r="6" spans="1:33" ht="21" customHeight="1">
      <c r="B6" s="79"/>
      <c r="C6" s="79"/>
      <c r="D6" s="79"/>
      <c r="E6" s="79"/>
      <c r="F6" s="79"/>
      <c r="G6" s="79"/>
      <c r="H6" s="79"/>
      <c r="I6" s="79"/>
      <c r="J6" s="79"/>
      <c r="K6" s="79"/>
      <c r="L6" s="79"/>
      <c r="M6" s="79"/>
      <c r="N6" s="79"/>
      <c r="O6" s="79"/>
      <c r="P6" s="79"/>
      <c r="Q6" s="79"/>
      <c r="R6" s="79"/>
      <c r="S6" s="79"/>
      <c r="Z6" s="69" t="s">
        <v>34</v>
      </c>
      <c r="AA6" s="69"/>
      <c r="AB6" s="69"/>
    </row>
    <row r="7" spans="1:33" ht="18.75" customHeight="1">
      <c r="B7" s="79"/>
      <c r="C7" s="79"/>
      <c r="D7" s="79"/>
      <c r="E7" s="79"/>
      <c r="F7" s="79"/>
      <c r="G7" s="79"/>
      <c r="H7" s="79"/>
      <c r="I7" s="79"/>
      <c r="J7" s="79"/>
      <c r="K7" s="79"/>
      <c r="L7" s="79"/>
      <c r="M7" s="79"/>
      <c r="N7" s="79"/>
      <c r="O7" s="79"/>
      <c r="P7" s="79"/>
      <c r="Q7" s="79"/>
      <c r="R7" s="79"/>
      <c r="S7" s="79"/>
      <c r="Z7" s="69"/>
      <c r="AA7" s="69"/>
      <c r="AB7" s="69"/>
    </row>
    <row r="8" spans="1:33" ht="7.5" customHeight="1">
      <c r="A8" s="6"/>
      <c r="B8" s="7"/>
      <c r="C8" s="7"/>
      <c r="D8" s="7"/>
      <c r="E8" s="7"/>
      <c r="F8" s="7"/>
      <c r="G8" s="7"/>
      <c r="H8" s="7"/>
      <c r="I8" s="7"/>
      <c r="J8" s="7"/>
      <c r="K8" s="7"/>
      <c r="L8" s="7"/>
      <c r="M8" s="7"/>
      <c r="N8" s="7"/>
      <c r="O8" s="7"/>
      <c r="P8" s="7"/>
      <c r="Q8" s="7"/>
      <c r="R8" s="7"/>
    </row>
    <row r="9" spans="1:33" ht="32.25" customHeight="1" thickBot="1">
      <c r="A9" s="80" t="s">
        <v>6</v>
      </c>
      <c r="B9" s="80" t="s">
        <v>7</v>
      </c>
      <c r="C9" s="81" t="s">
        <v>8</v>
      </c>
      <c r="D9" s="81"/>
      <c r="E9" s="81"/>
      <c r="F9" s="81"/>
      <c r="G9" s="81"/>
      <c r="H9" s="81" t="s">
        <v>55</v>
      </c>
      <c r="I9" s="81"/>
      <c r="J9" s="81"/>
      <c r="K9" s="81"/>
      <c r="L9" s="81"/>
      <c r="M9" s="81" t="s">
        <v>9</v>
      </c>
      <c r="N9" s="81"/>
      <c r="O9" s="81"/>
      <c r="P9" s="81"/>
      <c r="Q9" s="81"/>
      <c r="R9" s="82" t="s">
        <v>10</v>
      </c>
      <c r="S9" s="84" t="s">
        <v>11</v>
      </c>
      <c r="T9" s="84" t="s">
        <v>12</v>
      </c>
    </row>
    <row r="10" spans="1:33" ht="37.5" customHeight="1">
      <c r="A10" s="80"/>
      <c r="B10" s="80"/>
      <c r="C10" s="8" t="s">
        <v>13</v>
      </c>
      <c r="D10" s="8" t="s">
        <v>14</v>
      </c>
      <c r="E10" s="8" t="s">
        <v>15</v>
      </c>
      <c r="F10" s="8" t="s">
        <v>16</v>
      </c>
      <c r="G10" s="8" t="s">
        <v>17</v>
      </c>
      <c r="H10" s="8" t="s">
        <v>13</v>
      </c>
      <c r="I10" s="8" t="s">
        <v>14</v>
      </c>
      <c r="J10" s="8" t="s">
        <v>15</v>
      </c>
      <c r="K10" s="8" t="s">
        <v>16</v>
      </c>
      <c r="L10" s="8" t="s">
        <v>17</v>
      </c>
      <c r="M10" s="8" t="s">
        <v>13</v>
      </c>
      <c r="N10" s="8" t="s">
        <v>14</v>
      </c>
      <c r="O10" s="8" t="s">
        <v>15</v>
      </c>
      <c r="P10" s="8" t="s">
        <v>16</v>
      </c>
      <c r="Q10" s="8" t="s">
        <v>17</v>
      </c>
      <c r="R10" s="82"/>
      <c r="S10" s="84"/>
      <c r="T10" s="84"/>
      <c r="AF10" s="85" t="s">
        <v>18</v>
      </c>
      <c r="AG10" s="86"/>
    </row>
    <row r="11" spans="1:33" ht="21" customHeight="1">
      <c r="A11" s="9">
        <v>1</v>
      </c>
      <c r="B11" s="65">
        <v>41944</v>
      </c>
      <c r="C11" s="10">
        <v>13210</v>
      </c>
      <c r="D11" s="11">
        <f>IF(AND($E$5=""),"",IF(AND(C11=""),"",ROUND((C11*107%),0)))</f>
        <v>14135</v>
      </c>
      <c r="E11" s="12">
        <f>IF(AND($E$5=""),"",IF(AND(C11=""),"",ROUND((C11*10%),0)))</f>
        <v>1321</v>
      </c>
      <c r="F11" s="10">
        <v>0</v>
      </c>
      <c r="G11" s="11">
        <f>IF(AND($E$5=""),"",IF(AND(C11=""),"",SUM(C11:F11)))</f>
        <v>28666</v>
      </c>
      <c r="H11" s="10">
        <v>13240</v>
      </c>
      <c r="I11" s="11">
        <f>IF(AND($E$5=""),"",IF(AND(H11=""),"",ROUND((H11*107%),0)))</f>
        <v>14167</v>
      </c>
      <c r="J11" s="12">
        <f>IF(AND($E$5=""),"",IF(AND(H11=""),"",ROUND((H11*10%),0)))</f>
        <v>1324</v>
      </c>
      <c r="K11" s="10">
        <v>0</v>
      </c>
      <c r="L11" s="11">
        <f>IF(AND($E$5=""),"",IF(AND(H11=""),"",SUM(H11:K11)))</f>
        <v>28731</v>
      </c>
      <c r="M11" s="14">
        <f>IF(AND(C11=""),"",IF(AND(H11=""),"",C11-H11))</f>
        <v>-30</v>
      </c>
      <c r="N11" s="14">
        <f>IF(AND(D11=""),"",IF(AND(I11=""),"",D11-I11))</f>
        <v>-32</v>
      </c>
      <c r="O11" s="14">
        <f>IF(AND(E11=""),"",IF(AND(J11=""),"",E11-J11))</f>
        <v>-3</v>
      </c>
      <c r="P11" s="14">
        <f>IF(AND(F11=""),"",IF(AND(K11=""),"",F11-K11))</f>
        <v>0</v>
      </c>
      <c r="Q11" s="14">
        <f>IF(AND($E$5=""),"",IF(AND(M11=""),"",SUM(M11:P11)))</f>
        <v>-65</v>
      </c>
      <c r="R11" s="13">
        <f>IF(AND(Q11=""),"",IF(AND(C11=0),"",Q11))</f>
        <v>-65</v>
      </c>
      <c r="S11" s="15"/>
      <c r="T11" s="15"/>
      <c r="AF11" s="87" t="s">
        <v>19</v>
      </c>
      <c r="AG11" s="88"/>
    </row>
    <row r="12" spans="1:33" ht="15.95" customHeight="1">
      <c r="A12" s="9">
        <v>2</v>
      </c>
      <c r="B12" s="65">
        <v>41974</v>
      </c>
      <c r="C12" s="12">
        <f>IF(AND($E$5=""),"",IF(AND(C11=""),"",C11))</f>
        <v>13210</v>
      </c>
      <c r="D12" s="11">
        <f t="shared" ref="D12" si="0">IF(AND($E$5=""),"",IF(AND(C12=""),"",ROUND((C12*107%),0)))</f>
        <v>14135</v>
      </c>
      <c r="E12" s="12">
        <f t="shared" ref="E12:E33" si="1">IF(AND($E$5=""),"",IF(AND(C12=""),"",ROUND((C12*10%),0)))</f>
        <v>1321</v>
      </c>
      <c r="F12" s="11">
        <f>IF(AND($E$5=""),"",IF(AND(C12=""),"",F11))</f>
        <v>0</v>
      </c>
      <c r="G12" s="11">
        <f t="shared" ref="G12:G33" si="2">IF(AND($E$5=""),"",IF(AND(C12=""),"",SUM(C12:F12)))</f>
        <v>28666</v>
      </c>
      <c r="H12" s="12">
        <f>IF(AND($E$5=""),"",IF(AND(H11=""),"",H11))</f>
        <v>13240</v>
      </c>
      <c r="I12" s="11">
        <f t="shared" ref="I12" si="3">IF(AND($E$5=""),"",IF(AND(H12=""),"",ROUND((H12*107%),0)))</f>
        <v>14167</v>
      </c>
      <c r="J12" s="12">
        <f t="shared" ref="J12:J33" si="4">IF(AND($E$5=""),"",IF(AND(H12=""),"",ROUND((H12*10%),0)))</f>
        <v>1324</v>
      </c>
      <c r="K12" s="11">
        <f>IF(AND($E$5=""),"",IF(AND(H12=""),"",K11))</f>
        <v>0</v>
      </c>
      <c r="L12" s="11">
        <f t="shared" ref="L12:L29" si="5">IF(AND($E$5=""),"",IF(AND(H12=""),"",SUM(H12:K12)))</f>
        <v>28731</v>
      </c>
      <c r="M12" s="14">
        <f t="shared" ref="M12:P29" si="6">IF(AND(C12=""),"",IF(AND(H12=""),"",C12-H12))</f>
        <v>-30</v>
      </c>
      <c r="N12" s="14">
        <f t="shared" si="6"/>
        <v>-32</v>
      </c>
      <c r="O12" s="14">
        <f t="shared" si="6"/>
        <v>-3</v>
      </c>
      <c r="P12" s="14">
        <f t="shared" si="6"/>
        <v>0</v>
      </c>
      <c r="Q12" s="14">
        <f t="shared" ref="Q12:Q29" si="7">IF(AND($E$5=""),"",IF(AND(M12=""),"",SUM(M12:P12)))</f>
        <v>-65</v>
      </c>
      <c r="R12" s="13">
        <f t="shared" ref="R12:R33" si="8">IF(AND(Q12=""),"",IF(AND(C12=0),"",Q12))</f>
        <v>-65</v>
      </c>
      <c r="S12" s="15"/>
      <c r="T12" s="15"/>
      <c r="AF12" s="89" t="s">
        <v>20</v>
      </c>
      <c r="AG12" s="90"/>
    </row>
    <row r="13" spans="1:33" ht="15.95" customHeight="1">
      <c r="A13" s="9">
        <v>3</v>
      </c>
      <c r="B13" s="65">
        <v>42005</v>
      </c>
      <c r="C13" s="12">
        <f t="shared" ref="C13:C52" si="9">IF(AND($E$5=""),"",IF(AND(C12=""),"",C12))</f>
        <v>13210</v>
      </c>
      <c r="D13" s="11">
        <f>IF(AND($E$5=""),"",IF(AND(C13=""),"",ROUND((C13*113%),0)))</f>
        <v>14927</v>
      </c>
      <c r="E13" s="12">
        <f t="shared" si="1"/>
        <v>1321</v>
      </c>
      <c r="F13" s="11">
        <f t="shared" ref="F13:F33" si="10">IF(AND($E$5=""),"",IF(AND(C13=""),"",F12))</f>
        <v>0</v>
      </c>
      <c r="G13" s="11">
        <f t="shared" si="2"/>
        <v>29458</v>
      </c>
      <c r="H13" s="12">
        <f t="shared" ref="H13:H52" si="11">IF(AND($E$5=""),"",IF(AND(H12=""),"",H12))</f>
        <v>13240</v>
      </c>
      <c r="I13" s="11">
        <f>IF(AND($E$5=""),"",IF(AND(H13=""),"",ROUND((H13*113%),0)))</f>
        <v>14961</v>
      </c>
      <c r="J13" s="12">
        <f t="shared" si="4"/>
        <v>1324</v>
      </c>
      <c r="K13" s="11">
        <f t="shared" ref="K13:K28" si="12">IF(AND($E$5=""),"",IF(AND(H13=""),"",K12))</f>
        <v>0</v>
      </c>
      <c r="L13" s="11">
        <f t="shared" si="5"/>
        <v>29525</v>
      </c>
      <c r="M13" s="14">
        <f t="shared" si="6"/>
        <v>-30</v>
      </c>
      <c r="N13" s="14">
        <f t="shared" si="6"/>
        <v>-34</v>
      </c>
      <c r="O13" s="14">
        <f t="shared" si="6"/>
        <v>-3</v>
      </c>
      <c r="P13" s="14">
        <f t="shared" si="6"/>
        <v>0</v>
      </c>
      <c r="Q13" s="14">
        <f t="shared" si="7"/>
        <v>-67</v>
      </c>
      <c r="R13" s="13">
        <f t="shared" si="8"/>
        <v>-67</v>
      </c>
      <c r="S13" s="15"/>
      <c r="T13" s="15"/>
      <c r="AF13" s="91" t="s">
        <v>21</v>
      </c>
      <c r="AG13" s="92"/>
    </row>
    <row r="14" spans="1:33" ht="15.95" customHeight="1">
      <c r="A14" s="9">
        <v>4</v>
      </c>
      <c r="B14" s="65">
        <v>42036</v>
      </c>
      <c r="C14" s="12">
        <f t="shared" si="9"/>
        <v>13210</v>
      </c>
      <c r="D14" s="11">
        <f t="shared" ref="D14:D18" si="13">IF(AND($E$5=""),"",IF(AND(C14=""),"",ROUND((C14*113%),0)))</f>
        <v>14927</v>
      </c>
      <c r="E14" s="12">
        <f t="shared" si="1"/>
        <v>1321</v>
      </c>
      <c r="F14" s="11">
        <f t="shared" si="10"/>
        <v>0</v>
      </c>
      <c r="G14" s="11">
        <f t="shared" si="2"/>
        <v>29458</v>
      </c>
      <c r="H14" s="12">
        <f t="shared" si="11"/>
        <v>13240</v>
      </c>
      <c r="I14" s="11">
        <f t="shared" ref="I14:I18" si="14">IF(AND($E$5=""),"",IF(AND(H14=""),"",ROUND((H14*113%),0)))</f>
        <v>14961</v>
      </c>
      <c r="J14" s="12">
        <f t="shared" si="4"/>
        <v>1324</v>
      </c>
      <c r="K14" s="11">
        <f t="shared" si="12"/>
        <v>0</v>
      </c>
      <c r="L14" s="11">
        <f t="shared" si="5"/>
        <v>29525</v>
      </c>
      <c r="M14" s="14">
        <f t="shared" si="6"/>
        <v>-30</v>
      </c>
      <c r="N14" s="14">
        <f t="shared" si="6"/>
        <v>-34</v>
      </c>
      <c r="O14" s="14">
        <f t="shared" si="6"/>
        <v>-3</v>
      </c>
      <c r="P14" s="14">
        <f t="shared" si="6"/>
        <v>0</v>
      </c>
      <c r="Q14" s="14">
        <f t="shared" si="7"/>
        <v>-67</v>
      </c>
      <c r="R14" s="13">
        <f t="shared" si="8"/>
        <v>-67</v>
      </c>
      <c r="S14" s="15"/>
      <c r="T14" s="15"/>
      <c r="AF14" s="93" t="s">
        <v>22</v>
      </c>
      <c r="AG14" s="94"/>
    </row>
    <row r="15" spans="1:33" ht="15.95" customHeight="1">
      <c r="A15" s="9">
        <v>5</v>
      </c>
      <c r="B15" s="65">
        <v>42064</v>
      </c>
      <c r="C15" s="12">
        <f t="shared" si="9"/>
        <v>13210</v>
      </c>
      <c r="D15" s="11">
        <f t="shared" si="13"/>
        <v>14927</v>
      </c>
      <c r="E15" s="12">
        <f t="shared" si="1"/>
        <v>1321</v>
      </c>
      <c r="F15" s="11">
        <f t="shared" si="10"/>
        <v>0</v>
      </c>
      <c r="G15" s="11">
        <f t="shared" si="2"/>
        <v>29458</v>
      </c>
      <c r="H15" s="12">
        <f t="shared" si="11"/>
        <v>13240</v>
      </c>
      <c r="I15" s="11">
        <f t="shared" si="14"/>
        <v>14961</v>
      </c>
      <c r="J15" s="12">
        <f t="shared" si="4"/>
        <v>1324</v>
      </c>
      <c r="K15" s="11">
        <f t="shared" si="12"/>
        <v>0</v>
      </c>
      <c r="L15" s="11">
        <f t="shared" si="5"/>
        <v>29525</v>
      </c>
      <c r="M15" s="14">
        <f t="shared" si="6"/>
        <v>-30</v>
      </c>
      <c r="N15" s="14">
        <f t="shared" si="6"/>
        <v>-34</v>
      </c>
      <c r="O15" s="14">
        <f t="shared" si="6"/>
        <v>-3</v>
      </c>
      <c r="P15" s="14">
        <f t="shared" si="6"/>
        <v>0</v>
      </c>
      <c r="Q15" s="14">
        <f t="shared" si="7"/>
        <v>-67</v>
      </c>
      <c r="R15" s="13">
        <f t="shared" si="8"/>
        <v>-67</v>
      </c>
      <c r="S15" s="15"/>
      <c r="T15" s="15"/>
      <c r="AF15" s="95" t="s">
        <v>23</v>
      </c>
      <c r="AG15" s="94"/>
    </row>
    <row r="16" spans="1:33" ht="15.95" customHeight="1" thickBot="1">
      <c r="A16" s="9">
        <v>6</v>
      </c>
      <c r="B16" s="65">
        <v>42095</v>
      </c>
      <c r="C16" s="12">
        <f t="shared" si="9"/>
        <v>13210</v>
      </c>
      <c r="D16" s="11">
        <f t="shared" si="13"/>
        <v>14927</v>
      </c>
      <c r="E16" s="12">
        <f t="shared" si="1"/>
        <v>1321</v>
      </c>
      <c r="F16" s="11">
        <f t="shared" si="10"/>
        <v>0</v>
      </c>
      <c r="G16" s="11">
        <f t="shared" si="2"/>
        <v>29458</v>
      </c>
      <c r="H16" s="12">
        <f t="shared" si="11"/>
        <v>13240</v>
      </c>
      <c r="I16" s="11">
        <f t="shared" si="14"/>
        <v>14961</v>
      </c>
      <c r="J16" s="12">
        <f t="shared" si="4"/>
        <v>1324</v>
      </c>
      <c r="K16" s="11">
        <f t="shared" si="12"/>
        <v>0</v>
      </c>
      <c r="L16" s="11">
        <f t="shared" si="5"/>
        <v>29525</v>
      </c>
      <c r="M16" s="14">
        <f t="shared" si="6"/>
        <v>-30</v>
      </c>
      <c r="N16" s="14">
        <f t="shared" si="6"/>
        <v>-34</v>
      </c>
      <c r="O16" s="14">
        <f t="shared" si="6"/>
        <v>-3</v>
      </c>
      <c r="P16" s="14">
        <f t="shared" si="6"/>
        <v>0</v>
      </c>
      <c r="Q16" s="14">
        <f t="shared" si="7"/>
        <v>-67</v>
      </c>
      <c r="R16" s="13">
        <f t="shared" si="8"/>
        <v>-67</v>
      </c>
      <c r="S16" s="15"/>
      <c r="T16" s="15"/>
      <c r="AF16" s="96" t="s">
        <v>24</v>
      </c>
      <c r="AG16" s="97"/>
    </row>
    <row r="17" spans="1:20" ht="15.95" customHeight="1">
      <c r="A17" s="9">
        <v>7</v>
      </c>
      <c r="B17" s="65">
        <v>42125</v>
      </c>
      <c r="C17" s="12">
        <f t="shared" si="9"/>
        <v>13210</v>
      </c>
      <c r="D17" s="11">
        <f t="shared" si="13"/>
        <v>14927</v>
      </c>
      <c r="E17" s="12">
        <f t="shared" si="1"/>
        <v>1321</v>
      </c>
      <c r="F17" s="11">
        <f t="shared" si="10"/>
        <v>0</v>
      </c>
      <c r="G17" s="11">
        <f t="shared" si="2"/>
        <v>29458</v>
      </c>
      <c r="H17" s="12">
        <f t="shared" si="11"/>
        <v>13240</v>
      </c>
      <c r="I17" s="11">
        <f t="shared" si="14"/>
        <v>14961</v>
      </c>
      <c r="J17" s="12">
        <f t="shared" si="4"/>
        <v>1324</v>
      </c>
      <c r="K17" s="11">
        <f t="shared" si="12"/>
        <v>0</v>
      </c>
      <c r="L17" s="11">
        <f t="shared" si="5"/>
        <v>29525</v>
      </c>
      <c r="M17" s="14">
        <f t="shared" si="6"/>
        <v>-30</v>
      </c>
      <c r="N17" s="14">
        <f t="shared" si="6"/>
        <v>-34</v>
      </c>
      <c r="O17" s="14">
        <f t="shared" si="6"/>
        <v>-3</v>
      </c>
      <c r="P17" s="14">
        <f t="shared" si="6"/>
        <v>0</v>
      </c>
      <c r="Q17" s="14">
        <f t="shared" si="7"/>
        <v>-67</v>
      </c>
      <c r="R17" s="13">
        <f t="shared" si="8"/>
        <v>-67</v>
      </c>
      <c r="S17" s="15"/>
      <c r="T17" s="15"/>
    </row>
    <row r="18" spans="1:20" ht="15.95" customHeight="1">
      <c r="A18" s="9">
        <v>8</v>
      </c>
      <c r="B18" s="65">
        <v>42156</v>
      </c>
      <c r="C18" s="12">
        <f t="shared" si="9"/>
        <v>13210</v>
      </c>
      <c r="D18" s="11">
        <f t="shared" si="13"/>
        <v>14927</v>
      </c>
      <c r="E18" s="12">
        <f t="shared" si="1"/>
        <v>1321</v>
      </c>
      <c r="F18" s="11">
        <f t="shared" si="10"/>
        <v>0</v>
      </c>
      <c r="G18" s="11">
        <f t="shared" si="2"/>
        <v>29458</v>
      </c>
      <c r="H18" s="12">
        <f t="shared" si="11"/>
        <v>13240</v>
      </c>
      <c r="I18" s="11">
        <f t="shared" si="14"/>
        <v>14961</v>
      </c>
      <c r="J18" s="12">
        <f t="shared" si="4"/>
        <v>1324</v>
      </c>
      <c r="K18" s="11">
        <f t="shared" si="12"/>
        <v>0</v>
      </c>
      <c r="L18" s="11">
        <f t="shared" si="5"/>
        <v>29525</v>
      </c>
      <c r="M18" s="14">
        <f t="shared" si="6"/>
        <v>-30</v>
      </c>
      <c r="N18" s="14">
        <f t="shared" si="6"/>
        <v>-34</v>
      </c>
      <c r="O18" s="14">
        <f t="shared" si="6"/>
        <v>-3</v>
      </c>
      <c r="P18" s="14">
        <f t="shared" si="6"/>
        <v>0</v>
      </c>
      <c r="Q18" s="14">
        <f t="shared" si="7"/>
        <v>-67</v>
      </c>
      <c r="R18" s="13">
        <f t="shared" si="8"/>
        <v>-67</v>
      </c>
      <c r="S18" s="15"/>
      <c r="T18" s="15"/>
    </row>
    <row r="19" spans="1:20" ht="15.95" customHeight="1">
      <c r="A19" s="9">
        <v>9</v>
      </c>
      <c r="B19" s="65">
        <v>42186</v>
      </c>
      <c r="C19" s="12">
        <f>IF(AND($E$5=""),"",IF(AND(C18=""),"",ROUNDUP(ROUND(C18*3%,0),-1)+C18))</f>
        <v>13610</v>
      </c>
      <c r="D19" s="11">
        <f>IF(AND($E$5=""),"",IF(AND(C19=""),"",ROUND((C19*119%),0)))</f>
        <v>16196</v>
      </c>
      <c r="E19" s="12">
        <f t="shared" si="1"/>
        <v>1361</v>
      </c>
      <c r="F19" s="11">
        <f t="shared" si="10"/>
        <v>0</v>
      </c>
      <c r="G19" s="11">
        <f t="shared" si="2"/>
        <v>31167</v>
      </c>
      <c r="H19" s="12">
        <f>IF(AND($E$5=""),"",IF(AND(H18=""),"",ROUNDUP(ROUND(H18*3%,0),-1)+H18))</f>
        <v>13640</v>
      </c>
      <c r="I19" s="11">
        <f>IF(AND($E$5=""),"",IF(AND(H19=""),"",ROUND((H19*119%),0)))</f>
        <v>16232</v>
      </c>
      <c r="J19" s="12">
        <f t="shared" si="4"/>
        <v>1364</v>
      </c>
      <c r="K19" s="11">
        <f t="shared" si="12"/>
        <v>0</v>
      </c>
      <c r="L19" s="11">
        <f t="shared" si="5"/>
        <v>31236</v>
      </c>
      <c r="M19" s="14">
        <f t="shared" si="6"/>
        <v>-30</v>
      </c>
      <c r="N19" s="14">
        <f t="shared" si="6"/>
        <v>-36</v>
      </c>
      <c r="O19" s="14">
        <f t="shared" si="6"/>
        <v>-3</v>
      </c>
      <c r="P19" s="14">
        <f t="shared" si="6"/>
        <v>0</v>
      </c>
      <c r="Q19" s="14">
        <f t="shared" si="7"/>
        <v>-69</v>
      </c>
      <c r="R19" s="13">
        <f t="shared" si="8"/>
        <v>-69</v>
      </c>
      <c r="S19" s="15"/>
      <c r="T19" s="15"/>
    </row>
    <row r="20" spans="1:20" ht="15.95" customHeight="1">
      <c r="A20" s="9">
        <v>10</v>
      </c>
      <c r="B20" s="65">
        <v>42217</v>
      </c>
      <c r="C20" s="12">
        <f t="shared" si="9"/>
        <v>13610</v>
      </c>
      <c r="D20" s="11">
        <f t="shared" ref="D20:D24" si="15">IF(AND($E$5=""),"",IF(AND(C20=""),"",ROUND((C20*119%),0)))</f>
        <v>16196</v>
      </c>
      <c r="E20" s="12">
        <f t="shared" si="1"/>
        <v>1361</v>
      </c>
      <c r="F20" s="11">
        <f t="shared" si="10"/>
        <v>0</v>
      </c>
      <c r="G20" s="11">
        <f t="shared" si="2"/>
        <v>31167</v>
      </c>
      <c r="H20" s="12">
        <f t="shared" si="11"/>
        <v>13640</v>
      </c>
      <c r="I20" s="11">
        <f t="shared" ref="I20:I24" si="16">IF(AND($E$5=""),"",IF(AND(H20=""),"",ROUND((H20*119%),0)))</f>
        <v>16232</v>
      </c>
      <c r="J20" s="12">
        <f t="shared" si="4"/>
        <v>1364</v>
      </c>
      <c r="K20" s="11">
        <f t="shared" si="12"/>
        <v>0</v>
      </c>
      <c r="L20" s="11">
        <f t="shared" si="5"/>
        <v>31236</v>
      </c>
      <c r="M20" s="14">
        <f t="shared" si="6"/>
        <v>-30</v>
      </c>
      <c r="N20" s="14">
        <f t="shared" si="6"/>
        <v>-36</v>
      </c>
      <c r="O20" s="14">
        <f t="shared" si="6"/>
        <v>-3</v>
      </c>
      <c r="P20" s="14">
        <f t="shared" si="6"/>
        <v>0</v>
      </c>
      <c r="Q20" s="14">
        <f t="shared" si="7"/>
        <v>-69</v>
      </c>
      <c r="R20" s="13">
        <f t="shared" si="8"/>
        <v>-69</v>
      </c>
      <c r="S20" s="15"/>
      <c r="T20" s="15"/>
    </row>
    <row r="21" spans="1:20" ht="15.95" customHeight="1">
      <c r="A21" s="9">
        <v>11</v>
      </c>
      <c r="B21" s="65">
        <v>42248</v>
      </c>
      <c r="C21" s="12">
        <f t="shared" si="9"/>
        <v>13610</v>
      </c>
      <c r="D21" s="11">
        <f t="shared" si="15"/>
        <v>16196</v>
      </c>
      <c r="E21" s="12">
        <f t="shared" si="1"/>
        <v>1361</v>
      </c>
      <c r="F21" s="11">
        <f t="shared" si="10"/>
        <v>0</v>
      </c>
      <c r="G21" s="11">
        <f t="shared" si="2"/>
        <v>31167</v>
      </c>
      <c r="H21" s="12">
        <f t="shared" si="11"/>
        <v>13640</v>
      </c>
      <c r="I21" s="11">
        <f t="shared" si="16"/>
        <v>16232</v>
      </c>
      <c r="J21" s="12">
        <f t="shared" si="4"/>
        <v>1364</v>
      </c>
      <c r="K21" s="11">
        <f t="shared" si="12"/>
        <v>0</v>
      </c>
      <c r="L21" s="11">
        <f t="shared" si="5"/>
        <v>31236</v>
      </c>
      <c r="M21" s="14">
        <f t="shared" si="6"/>
        <v>-30</v>
      </c>
      <c r="N21" s="14">
        <f t="shared" si="6"/>
        <v>-36</v>
      </c>
      <c r="O21" s="14">
        <f t="shared" si="6"/>
        <v>-3</v>
      </c>
      <c r="P21" s="14">
        <f t="shared" si="6"/>
        <v>0</v>
      </c>
      <c r="Q21" s="14">
        <f t="shared" si="7"/>
        <v>-69</v>
      </c>
      <c r="R21" s="13">
        <f t="shared" si="8"/>
        <v>-69</v>
      </c>
      <c r="S21" s="15"/>
      <c r="T21" s="15"/>
    </row>
    <row r="22" spans="1:20" ht="15.95" customHeight="1">
      <c r="A22" s="9">
        <v>12</v>
      </c>
      <c r="B22" s="65">
        <v>42278</v>
      </c>
      <c r="C22" s="12">
        <f t="shared" si="9"/>
        <v>13610</v>
      </c>
      <c r="D22" s="11">
        <f t="shared" si="15"/>
        <v>16196</v>
      </c>
      <c r="E22" s="12">
        <f t="shared" si="1"/>
        <v>1361</v>
      </c>
      <c r="F22" s="11">
        <f t="shared" si="10"/>
        <v>0</v>
      </c>
      <c r="G22" s="11">
        <f t="shared" si="2"/>
        <v>31167</v>
      </c>
      <c r="H22" s="12">
        <f t="shared" si="11"/>
        <v>13640</v>
      </c>
      <c r="I22" s="11">
        <f t="shared" si="16"/>
        <v>16232</v>
      </c>
      <c r="J22" s="12">
        <f t="shared" si="4"/>
        <v>1364</v>
      </c>
      <c r="K22" s="11">
        <f t="shared" si="12"/>
        <v>0</v>
      </c>
      <c r="L22" s="11">
        <f t="shared" si="5"/>
        <v>31236</v>
      </c>
      <c r="M22" s="14">
        <f t="shared" si="6"/>
        <v>-30</v>
      </c>
      <c r="N22" s="14">
        <f t="shared" si="6"/>
        <v>-36</v>
      </c>
      <c r="O22" s="14">
        <f t="shared" si="6"/>
        <v>-3</v>
      </c>
      <c r="P22" s="14">
        <f t="shared" si="6"/>
        <v>0</v>
      </c>
      <c r="Q22" s="14">
        <f t="shared" si="7"/>
        <v>-69</v>
      </c>
      <c r="R22" s="13">
        <f t="shared" si="8"/>
        <v>-69</v>
      </c>
      <c r="S22" s="15"/>
      <c r="T22" s="15"/>
    </row>
    <row r="23" spans="1:20" ht="15.95" customHeight="1">
      <c r="A23" s="9">
        <v>13</v>
      </c>
      <c r="B23" s="65">
        <v>42309</v>
      </c>
      <c r="C23" s="12">
        <f t="shared" si="9"/>
        <v>13610</v>
      </c>
      <c r="D23" s="11">
        <f t="shared" si="15"/>
        <v>16196</v>
      </c>
      <c r="E23" s="12">
        <f t="shared" si="1"/>
        <v>1361</v>
      </c>
      <c r="F23" s="11">
        <f t="shared" si="10"/>
        <v>0</v>
      </c>
      <c r="G23" s="11">
        <f t="shared" si="2"/>
        <v>31167</v>
      </c>
      <c r="H23" s="12">
        <f t="shared" si="11"/>
        <v>13640</v>
      </c>
      <c r="I23" s="11">
        <f t="shared" si="16"/>
        <v>16232</v>
      </c>
      <c r="J23" s="12">
        <f t="shared" si="4"/>
        <v>1364</v>
      </c>
      <c r="K23" s="11">
        <f t="shared" si="12"/>
        <v>0</v>
      </c>
      <c r="L23" s="11">
        <f t="shared" si="5"/>
        <v>31236</v>
      </c>
      <c r="M23" s="14">
        <f t="shared" si="6"/>
        <v>-30</v>
      </c>
      <c r="N23" s="14">
        <f t="shared" si="6"/>
        <v>-36</v>
      </c>
      <c r="O23" s="14">
        <f t="shared" si="6"/>
        <v>-3</v>
      </c>
      <c r="P23" s="14">
        <f t="shared" si="6"/>
        <v>0</v>
      </c>
      <c r="Q23" s="14">
        <f t="shared" si="7"/>
        <v>-69</v>
      </c>
      <c r="R23" s="13">
        <f t="shared" si="8"/>
        <v>-69</v>
      </c>
      <c r="S23" s="15"/>
      <c r="T23" s="15"/>
    </row>
    <row r="24" spans="1:20" ht="15.95" customHeight="1">
      <c r="A24" s="9">
        <v>14</v>
      </c>
      <c r="B24" s="65">
        <v>42339</v>
      </c>
      <c r="C24" s="12">
        <f t="shared" si="9"/>
        <v>13610</v>
      </c>
      <c r="D24" s="11">
        <f t="shared" si="15"/>
        <v>16196</v>
      </c>
      <c r="E24" s="12">
        <f t="shared" si="1"/>
        <v>1361</v>
      </c>
      <c r="F24" s="11">
        <f t="shared" si="10"/>
        <v>0</v>
      </c>
      <c r="G24" s="11">
        <f t="shared" si="2"/>
        <v>31167</v>
      </c>
      <c r="H24" s="12">
        <f t="shared" si="11"/>
        <v>13640</v>
      </c>
      <c r="I24" s="11">
        <f t="shared" si="16"/>
        <v>16232</v>
      </c>
      <c r="J24" s="12">
        <f t="shared" si="4"/>
        <v>1364</v>
      </c>
      <c r="K24" s="11">
        <f t="shared" si="12"/>
        <v>0</v>
      </c>
      <c r="L24" s="11">
        <f t="shared" si="5"/>
        <v>31236</v>
      </c>
      <c r="M24" s="14">
        <f t="shared" si="6"/>
        <v>-30</v>
      </c>
      <c r="N24" s="14">
        <f t="shared" si="6"/>
        <v>-36</v>
      </c>
      <c r="O24" s="14">
        <f t="shared" si="6"/>
        <v>-3</v>
      </c>
      <c r="P24" s="14">
        <f t="shared" si="6"/>
        <v>0</v>
      </c>
      <c r="Q24" s="14">
        <f t="shared" si="7"/>
        <v>-69</v>
      </c>
      <c r="R24" s="13">
        <f t="shared" si="8"/>
        <v>-69</v>
      </c>
      <c r="S24" s="15"/>
      <c r="T24" s="15"/>
    </row>
    <row r="25" spans="1:20" ht="15.95" customHeight="1">
      <c r="A25" s="9">
        <v>15</v>
      </c>
      <c r="B25" s="65">
        <v>42370</v>
      </c>
      <c r="C25" s="12">
        <f t="shared" si="9"/>
        <v>13610</v>
      </c>
      <c r="D25" s="11">
        <f>IF(AND($E$5=""),"",IF(AND(C25=""),"",ROUND((C25*125%),0)))</f>
        <v>17013</v>
      </c>
      <c r="E25" s="12">
        <f t="shared" si="1"/>
        <v>1361</v>
      </c>
      <c r="F25" s="11">
        <f t="shared" si="10"/>
        <v>0</v>
      </c>
      <c r="G25" s="11">
        <f t="shared" si="2"/>
        <v>31984</v>
      </c>
      <c r="H25" s="12">
        <f t="shared" si="11"/>
        <v>13640</v>
      </c>
      <c r="I25" s="11">
        <f>IF(AND($E$5=""),"",IF(AND(H25=""),"",ROUND((H25*125%),0)))</f>
        <v>17050</v>
      </c>
      <c r="J25" s="12">
        <f t="shared" si="4"/>
        <v>1364</v>
      </c>
      <c r="K25" s="11">
        <f t="shared" si="12"/>
        <v>0</v>
      </c>
      <c r="L25" s="11">
        <f t="shared" si="5"/>
        <v>32054</v>
      </c>
      <c r="M25" s="14">
        <f t="shared" si="6"/>
        <v>-30</v>
      </c>
      <c r="N25" s="14">
        <f t="shared" si="6"/>
        <v>-37</v>
      </c>
      <c r="O25" s="14">
        <f t="shared" si="6"/>
        <v>-3</v>
      </c>
      <c r="P25" s="14">
        <f t="shared" si="6"/>
        <v>0</v>
      </c>
      <c r="Q25" s="14">
        <f t="shared" si="7"/>
        <v>-70</v>
      </c>
      <c r="R25" s="13">
        <f t="shared" si="8"/>
        <v>-70</v>
      </c>
      <c r="S25" s="15"/>
      <c r="T25" s="15"/>
    </row>
    <row r="26" spans="1:20" ht="15.95" customHeight="1">
      <c r="A26" s="9">
        <v>16</v>
      </c>
      <c r="B26" s="65">
        <v>42401</v>
      </c>
      <c r="C26" s="12">
        <f t="shared" si="9"/>
        <v>13610</v>
      </c>
      <c r="D26" s="11">
        <f t="shared" ref="D26:D30" si="17">IF(AND($E$5=""),"",IF(AND(C26=""),"",ROUND((C26*125%),0)))</f>
        <v>17013</v>
      </c>
      <c r="E26" s="12">
        <f t="shared" si="1"/>
        <v>1361</v>
      </c>
      <c r="F26" s="11">
        <f t="shared" si="10"/>
        <v>0</v>
      </c>
      <c r="G26" s="11">
        <f t="shared" si="2"/>
        <v>31984</v>
      </c>
      <c r="H26" s="12">
        <f t="shared" si="11"/>
        <v>13640</v>
      </c>
      <c r="I26" s="11">
        <f t="shared" ref="I26:I29" si="18">IF(AND($E$5=""),"",IF(AND(H26=""),"",ROUND((H26*125%),0)))</f>
        <v>17050</v>
      </c>
      <c r="J26" s="12">
        <f t="shared" si="4"/>
        <v>1364</v>
      </c>
      <c r="K26" s="11">
        <f t="shared" si="12"/>
        <v>0</v>
      </c>
      <c r="L26" s="11">
        <f t="shared" si="5"/>
        <v>32054</v>
      </c>
      <c r="M26" s="14">
        <f t="shared" si="6"/>
        <v>-30</v>
      </c>
      <c r="N26" s="14">
        <f t="shared" si="6"/>
        <v>-37</v>
      </c>
      <c r="O26" s="14">
        <f t="shared" si="6"/>
        <v>-3</v>
      </c>
      <c r="P26" s="14">
        <f t="shared" si="6"/>
        <v>0</v>
      </c>
      <c r="Q26" s="14">
        <f t="shared" si="7"/>
        <v>-70</v>
      </c>
      <c r="R26" s="13">
        <f t="shared" si="8"/>
        <v>-70</v>
      </c>
      <c r="S26" s="15"/>
      <c r="T26" s="15"/>
    </row>
    <row r="27" spans="1:20" ht="15.95" customHeight="1">
      <c r="A27" s="9">
        <v>17</v>
      </c>
      <c r="B27" s="65">
        <v>42430</v>
      </c>
      <c r="C27" s="12">
        <f t="shared" si="9"/>
        <v>13610</v>
      </c>
      <c r="D27" s="11">
        <f t="shared" si="17"/>
        <v>17013</v>
      </c>
      <c r="E27" s="12">
        <f t="shared" si="1"/>
        <v>1361</v>
      </c>
      <c r="F27" s="11">
        <f t="shared" si="10"/>
        <v>0</v>
      </c>
      <c r="G27" s="11">
        <f t="shared" si="2"/>
        <v>31984</v>
      </c>
      <c r="H27" s="12">
        <f t="shared" si="11"/>
        <v>13640</v>
      </c>
      <c r="I27" s="11">
        <f t="shared" si="18"/>
        <v>17050</v>
      </c>
      <c r="J27" s="12">
        <f t="shared" si="4"/>
        <v>1364</v>
      </c>
      <c r="K27" s="11">
        <f t="shared" si="12"/>
        <v>0</v>
      </c>
      <c r="L27" s="11">
        <f t="shared" si="5"/>
        <v>32054</v>
      </c>
      <c r="M27" s="14">
        <f t="shared" si="6"/>
        <v>-30</v>
      </c>
      <c r="N27" s="14">
        <f t="shared" si="6"/>
        <v>-37</v>
      </c>
      <c r="O27" s="14">
        <f t="shared" si="6"/>
        <v>-3</v>
      </c>
      <c r="P27" s="14">
        <f t="shared" si="6"/>
        <v>0</v>
      </c>
      <c r="Q27" s="14">
        <f t="shared" si="7"/>
        <v>-70</v>
      </c>
      <c r="R27" s="13">
        <f t="shared" si="8"/>
        <v>-70</v>
      </c>
      <c r="S27" s="15"/>
      <c r="T27" s="15"/>
    </row>
    <row r="28" spans="1:20" ht="15.95" customHeight="1">
      <c r="A28" s="9">
        <v>18</v>
      </c>
      <c r="B28" s="65">
        <v>42461</v>
      </c>
      <c r="C28" s="12">
        <f t="shared" si="9"/>
        <v>13610</v>
      </c>
      <c r="D28" s="11">
        <f t="shared" si="17"/>
        <v>17013</v>
      </c>
      <c r="E28" s="12">
        <f t="shared" si="1"/>
        <v>1361</v>
      </c>
      <c r="F28" s="11">
        <f t="shared" si="10"/>
        <v>0</v>
      </c>
      <c r="G28" s="11">
        <f t="shared" si="2"/>
        <v>31984</v>
      </c>
      <c r="H28" s="12">
        <f t="shared" si="11"/>
        <v>13640</v>
      </c>
      <c r="I28" s="11">
        <f t="shared" si="18"/>
        <v>17050</v>
      </c>
      <c r="J28" s="12">
        <f t="shared" si="4"/>
        <v>1364</v>
      </c>
      <c r="K28" s="11">
        <f t="shared" si="12"/>
        <v>0</v>
      </c>
      <c r="L28" s="11">
        <f t="shared" si="5"/>
        <v>32054</v>
      </c>
      <c r="M28" s="14">
        <f t="shared" si="6"/>
        <v>-30</v>
      </c>
      <c r="N28" s="14">
        <f t="shared" si="6"/>
        <v>-37</v>
      </c>
      <c r="O28" s="14">
        <f t="shared" si="6"/>
        <v>-3</v>
      </c>
      <c r="P28" s="14">
        <f t="shared" si="6"/>
        <v>0</v>
      </c>
      <c r="Q28" s="14">
        <f t="shared" si="7"/>
        <v>-70</v>
      </c>
      <c r="R28" s="13">
        <f t="shared" si="8"/>
        <v>-70</v>
      </c>
      <c r="S28" s="15"/>
      <c r="T28" s="15"/>
    </row>
    <row r="29" spans="1:20" ht="15.95" customHeight="1">
      <c r="A29" s="9">
        <v>19</v>
      </c>
      <c r="B29" s="65">
        <v>42491</v>
      </c>
      <c r="C29" s="12">
        <f t="shared" si="9"/>
        <v>13610</v>
      </c>
      <c r="D29" s="11">
        <f t="shared" si="17"/>
        <v>17013</v>
      </c>
      <c r="E29" s="12">
        <f t="shared" si="1"/>
        <v>1361</v>
      </c>
      <c r="F29" s="11">
        <f t="shared" si="10"/>
        <v>0</v>
      </c>
      <c r="G29" s="11">
        <f t="shared" si="2"/>
        <v>31984</v>
      </c>
      <c r="H29" s="12">
        <f t="shared" si="11"/>
        <v>13640</v>
      </c>
      <c r="I29" s="11">
        <f t="shared" si="18"/>
        <v>17050</v>
      </c>
      <c r="J29" s="12">
        <f t="shared" si="4"/>
        <v>1364</v>
      </c>
      <c r="K29" s="11">
        <f t="shared" ref="K29:K33" si="19">IF(AND($E$5=""),"",IF(AND(H29=""),"",K28))</f>
        <v>0</v>
      </c>
      <c r="L29" s="11">
        <f t="shared" si="5"/>
        <v>32054</v>
      </c>
      <c r="M29" s="14">
        <f t="shared" si="6"/>
        <v>-30</v>
      </c>
      <c r="N29" s="14">
        <f t="shared" si="6"/>
        <v>-37</v>
      </c>
      <c r="O29" s="14">
        <f t="shared" si="6"/>
        <v>-3</v>
      </c>
      <c r="P29" s="14">
        <f t="shared" si="6"/>
        <v>0</v>
      </c>
      <c r="Q29" s="14">
        <f t="shared" si="7"/>
        <v>-70</v>
      </c>
      <c r="R29" s="13">
        <f t="shared" si="8"/>
        <v>-70</v>
      </c>
      <c r="S29" s="15"/>
      <c r="T29" s="15"/>
    </row>
    <row r="30" spans="1:20" ht="15.95" customHeight="1">
      <c r="A30" s="9">
        <v>20</v>
      </c>
      <c r="B30" s="65">
        <v>42522</v>
      </c>
      <c r="C30" s="12">
        <f t="shared" si="9"/>
        <v>13610</v>
      </c>
      <c r="D30" s="11">
        <f t="shared" si="17"/>
        <v>17013</v>
      </c>
      <c r="E30" s="12">
        <f t="shared" si="1"/>
        <v>1361</v>
      </c>
      <c r="F30" s="11">
        <f t="shared" si="10"/>
        <v>0</v>
      </c>
      <c r="G30" s="11">
        <f t="shared" si="2"/>
        <v>31984</v>
      </c>
      <c r="H30" s="12">
        <f t="shared" si="11"/>
        <v>13640</v>
      </c>
      <c r="I30" s="11">
        <f>IF(AND($E$5=""),"",IF(AND(H30=""),"",ROUND((H30*125%),0)))</f>
        <v>17050</v>
      </c>
      <c r="J30" s="12">
        <f t="shared" si="4"/>
        <v>1364</v>
      </c>
      <c r="K30" s="11">
        <f t="shared" si="19"/>
        <v>0</v>
      </c>
      <c r="L30" s="11">
        <f t="shared" ref="L30:L33" si="20">IF(AND($E$5=""),"",IF(AND(H30=""),"",SUM(H30:K30)))</f>
        <v>32054</v>
      </c>
      <c r="M30" s="14">
        <f t="shared" ref="M30:M33" si="21">IF(AND(C30=""),"",IF(AND(H30=""),"",C30-H30))</f>
        <v>-30</v>
      </c>
      <c r="N30" s="14">
        <f t="shared" ref="N30:N33" si="22">IF(AND(D30=""),"",IF(AND(I30=""),"",D30-I30))</f>
        <v>-37</v>
      </c>
      <c r="O30" s="14">
        <f t="shared" ref="O30:O33" si="23">IF(AND(E30=""),"",IF(AND(J30=""),"",E30-J30))</f>
        <v>-3</v>
      </c>
      <c r="P30" s="14">
        <f t="shared" ref="P30:P33" si="24">IF(AND(F30=""),"",IF(AND(K30=""),"",F30-K30))</f>
        <v>0</v>
      </c>
      <c r="Q30" s="14">
        <f t="shared" ref="Q30:Q33" si="25">IF(AND($E$5=""),"",IF(AND(M30=""),"",SUM(M30:P30)))</f>
        <v>-70</v>
      </c>
      <c r="R30" s="13">
        <f t="shared" si="8"/>
        <v>-70</v>
      </c>
      <c r="S30" s="15"/>
      <c r="T30" s="15"/>
    </row>
    <row r="31" spans="1:20" ht="15.95" customHeight="1">
      <c r="A31" s="9">
        <v>21</v>
      </c>
      <c r="B31" s="65">
        <v>42552</v>
      </c>
      <c r="C31" s="12">
        <f>IF(AND($E$5=""),"",IF(AND(C30=""),"",ROUNDUP(ROUND(C30*3%,0),-1)+C30))</f>
        <v>14020</v>
      </c>
      <c r="D31" s="11">
        <f>IF(AND($E$5=""),"",IF(AND(C31=""),"",ROUND((C31*132%),0)))</f>
        <v>18506</v>
      </c>
      <c r="E31" s="12">
        <f t="shared" si="1"/>
        <v>1402</v>
      </c>
      <c r="F31" s="11">
        <f t="shared" si="10"/>
        <v>0</v>
      </c>
      <c r="G31" s="11">
        <f t="shared" si="2"/>
        <v>33928</v>
      </c>
      <c r="H31" s="12">
        <f>IF(AND($E$5=""),"",IF(AND(H30=""),"",ROUNDUP(ROUND(H30*3%,0),-1)+H30))</f>
        <v>14050</v>
      </c>
      <c r="I31" s="11">
        <f>IF(AND($E$5=""),"",IF(AND(H31=""),"",ROUND((H31*132%),0)))</f>
        <v>18546</v>
      </c>
      <c r="J31" s="12">
        <f t="shared" si="4"/>
        <v>1405</v>
      </c>
      <c r="K31" s="11">
        <f t="shared" si="19"/>
        <v>0</v>
      </c>
      <c r="L31" s="11">
        <f t="shared" si="20"/>
        <v>34001</v>
      </c>
      <c r="M31" s="14">
        <f t="shared" si="21"/>
        <v>-30</v>
      </c>
      <c r="N31" s="14">
        <f t="shared" si="22"/>
        <v>-40</v>
      </c>
      <c r="O31" s="14">
        <f t="shared" si="23"/>
        <v>-3</v>
      </c>
      <c r="P31" s="14">
        <f t="shared" si="24"/>
        <v>0</v>
      </c>
      <c r="Q31" s="14">
        <f t="shared" si="25"/>
        <v>-73</v>
      </c>
      <c r="R31" s="13">
        <f t="shared" si="8"/>
        <v>-73</v>
      </c>
      <c r="S31" s="15"/>
      <c r="T31" s="15"/>
    </row>
    <row r="32" spans="1:20" ht="15.95" customHeight="1">
      <c r="A32" s="9">
        <v>22</v>
      </c>
      <c r="B32" s="65">
        <v>42583</v>
      </c>
      <c r="C32" s="12">
        <f t="shared" si="9"/>
        <v>14020</v>
      </c>
      <c r="D32" s="11">
        <f t="shared" ref="D32:D33" si="26">IF(AND($E$5=""),"",IF(AND(C32=""),"",ROUND((C32*132%),0)))</f>
        <v>18506</v>
      </c>
      <c r="E32" s="12">
        <f t="shared" si="1"/>
        <v>1402</v>
      </c>
      <c r="F32" s="11">
        <f t="shared" si="10"/>
        <v>0</v>
      </c>
      <c r="G32" s="11">
        <f t="shared" si="2"/>
        <v>33928</v>
      </c>
      <c r="H32" s="12">
        <f t="shared" si="11"/>
        <v>14050</v>
      </c>
      <c r="I32" s="11">
        <f t="shared" ref="I32:I33" si="27">IF(AND($E$5=""),"",IF(AND(H32=""),"",ROUND((H32*132%),0)))</f>
        <v>18546</v>
      </c>
      <c r="J32" s="12">
        <f t="shared" si="4"/>
        <v>1405</v>
      </c>
      <c r="K32" s="11">
        <f t="shared" si="19"/>
        <v>0</v>
      </c>
      <c r="L32" s="11">
        <f t="shared" si="20"/>
        <v>34001</v>
      </c>
      <c r="M32" s="14">
        <f t="shared" si="21"/>
        <v>-30</v>
      </c>
      <c r="N32" s="14">
        <f t="shared" si="22"/>
        <v>-40</v>
      </c>
      <c r="O32" s="14">
        <f t="shared" si="23"/>
        <v>-3</v>
      </c>
      <c r="P32" s="14">
        <f t="shared" si="24"/>
        <v>0</v>
      </c>
      <c r="Q32" s="14">
        <f t="shared" si="25"/>
        <v>-73</v>
      </c>
      <c r="R32" s="13">
        <f t="shared" si="8"/>
        <v>-73</v>
      </c>
      <c r="S32" s="15"/>
      <c r="T32" s="15"/>
    </row>
    <row r="33" spans="1:20" ht="15.95" customHeight="1">
      <c r="A33" s="9">
        <v>23</v>
      </c>
      <c r="B33" s="65">
        <v>42614</v>
      </c>
      <c r="C33" s="12">
        <f t="shared" si="9"/>
        <v>14020</v>
      </c>
      <c r="D33" s="11">
        <f t="shared" si="26"/>
        <v>18506</v>
      </c>
      <c r="E33" s="12">
        <f t="shared" si="1"/>
        <v>1402</v>
      </c>
      <c r="F33" s="11">
        <f t="shared" si="10"/>
        <v>0</v>
      </c>
      <c r="G33" s="11">
        <f t="shared" si="2"/>
        <v>33928</v>
      </c>
      <c r="H33" s="12">
        <f t="shared" si="11"/>
        <v>14050</v>
      </c>
      <c r="I33" s="11">
        <f t="shared" si="27"/>
        <v>18546</v>
      </c>
      <c r="J33" s="12">
        <f t="shared" si="4"/>
        <v>1405</v>
      </c>
      <c r="K33" s="11">
        <f t="shared" si="19"/>
        <v>0</v>
      </c>
      <c r="L33" s="11">
        <f t="shared" si="20"/>
        <v>34001</v>
      </c>
      <c r="M33" s="14">
        <f t="shared" si="21"/>
        <v>-30</v>
      </c>
      <c r="N33" s="14">
        <f t="shared" si="22"/>
        <v>-40</v>
      </c>
      <c r="O33" s="14">
        <f t="shared" si="23"/>
        <v>-3</v>
      </c>
      <c r="P33" s="14">
        <f t="shared" si="24"/>
        <v>0</v>
      </c>
      <c r="Q33" s="14">
        <f t="shared" si="25"/>
        <v>-73</v>
      </c>
      <c r="R33" s="13">
        <f t="shared" si="8"/>
        <v>-73</v>
      </c>
      <c r="S33" s="15"/>
      <c r="T33" s="15"/>
    </row>
    <row r="34" spans="1:20" ht="15.95" customHeight="1">
      <c r="A34" s="9">
        <v>24</v>
      </c>
      <c r="B34" s="65">
        <v>42644</v>
      </c>
      <c r="C34" s="12">
        <f t="shared" si="9"/>
        <v>14020</v>
      </c>
      <c r="D34" s="11">
        <f t="shared" ref="D34:D43" si="28">IF(AND($E$5=""),"",IF(AND(C34=""),"",ROUND((C34*132%),0)))</f>
        <v>18506</v>
      </c>
      <c r="E34" s="12">
        <f t="shared" ref="E34:E43" si="29">IF(AND($E$5=""),"",IF(AND(C34=""),"",ROUND((C34*10%),0)))</f>
        <v>1402</v>
      </c>
      <c r="F34" s="11">
        <f t="shared" ref="F34:F43" si="30">IF(AND($E$5=""),"",IF(AND(C34=""),"",F33))</f>
        <v>0</v>
      </c>
      <c r="G34" s="11">
        <f t="shared" ref="G34:G43" si="31">IF(AND($E$5=""),"",IF(AND(C34=""),"",SUM(C34:F34)))</f>
        <v>33928</v>
      </c>
      <c r="H34" s="12">
        <f t="shared" si="11"/>
        <v>14050</v>
      </c>
      <c r="I34" s="11">
        <f t="shared" ref="I34:I43" si="32">IF(AND($E$5=""),"",IF(AND(H34=""),"",ROUND((H34*132%),0)))</f>
        <v>18546</v>
      </c>
      <c r="J34" s="12">
        <f t="shared" ref="J34:J43" si="33">IF(AND($E$5=""),"",IF(AND(H34=""),"",ROUND((H34*10%),0)))</f>
        <v>1405</v>
      </c>
      <c r="K34" s="11">
        <f t="shared" ref="K34:K43" si="34">IF(AND($E$5=""),"",IF(AND(H34=""),"",K33))</f>
        <v>0</v>
      </c>
      <c r="L34" s="11">
        <f t="shared" ref="L34:L43" si="35">IF(AND($E$5=""),"",IF(AND(H34=""),"",SUM(H34:K34)))</f>
        <v>34001</v>
      </c>
      <c r="M34" s="14">
        <f t="shared" ref="M34:M43" si="36">IF(AND(C34=""),"",IF(AND(H34=""),"",C34-H34))</f>
        <v>-30</v>
      </c>
      <c r="N34" s="14">
        <f t="shared" ref="N34:N43" si="37">IF(AND(D34=""),"",IF(AND(I34=""),"",D34-I34))</f>
        <v>-40</v>
      </c>
      <c r="O34" s="14">
        <f t="shared" ref="O34:O43" si="38">IF(AND(E34=""),"",IF(AND(J34=""),"",E34-J34))</f>
        <v>-3</v>
      </c>
      <c r="P34" s="14">
        <f t="shared" ref="P34:P43" si="39">IF(AND(F34=""),"",IF(AND(K34=""),"",F34-K34))</f>
        <v>0</v>
      </c>
      <c r="Q34" s="14">
        <f t="shared" ref="Q34:Q43" si="40">IF(AND($E$5=""),"",IF(AND(M34=""),"",SUM(M34:P34)))</f>
        <v>-73</v>
      </c>
      <c r="R34" s="13">
        <f t="shared" ref="R34:R43" si="41">IF(AND(Q34=""),"",IF(AND(C34=0),"",Q34))</f>
        <v>-73</v>
      </c>
      <c r="S34" s="15"/>
      <c r="T34" s="15"/>
    </row>
    <row r="35" spans="1:20" ht="15.95" customHeight="1">
      <c r="A35" s="9">
        <v>25</v>
      </c>
      <c r="B35" s="65">
        <v>42675</v>
      </c>
      <c r="C35" s="12">
        <f t="shared" si="9"/>
        <v>14020</v>
      </c>
      <c r="D35" s="11">
        <f t="shared" si="28"/>
        <v>18506</v>
      </c>
      <c r="E35" s="12">
        <f t="shared" si="29"/>
        <v>1402</v>
      </c>
      <c r="F35" s="11">
        <f t="shared" si="30"/>
        <v>0</v>
      </c>
      <c r="G35" s="11">
        <f t="shared" si="31"/>
        <v>33928</v>
      </c>
      <c r="H35" s="12">
        <f t="shared" si="11"/>
        <v>14050</v>
      </c>
      <c r="I35" s="11">
        <f t="shared" si="32"/>
        <v>18546</v>
      </c>
      <c r="J35" s="12">
        <f t="shared" si="33"/>
        <v>1405</v>
      </c>
      <c r="K35" s="11">
        <f t="shared" si="34"/>
        <v>0</v>
      </c>
      <c r="L35" s="11">
        <f t="shared" si="35"/>
        <v>34001</v>
      </c>
      <c r="M35" s="14">
        <f t="shared" si="36"/>
        <v>-30</v>
      </c>
      <c r="N35" s="14">
        <f t="shared" si="37"/>
        <v>-40</v>
      </c>
      <c r="O35" s="14">
        <f t="shared" si="38"/>
        <v>-3</v>
      </c>
      <c r="P35" s="14">
        <f t="shared" si="39"/>
        <v>0</v>
      </c>
      <c r="Q35" s="14">
        <f t="shared" si="40"/>
        <v>-73</v>
      </c>
      <c r="R35" s="13">
        <f t="shared" si="41"/>
        <v>-73</v>
      </c>
      <c r="S35" s="15"/>
      <c r="T35" s="15"/>
    </row>
    <row r="36" spans="1:20" ht="15.95" customHeight="1">
      <c r="A36" s="9">
        <v>26</v>
      </c>
      <c r="B36" s="65">
        <v>42705</v>
      </c>
      <c r="C36" s="12">
        <f t="shared" si="9"/>
        <v>14020</v>
      </c>
      <c r="D36" s="11">
        <f t="shared" si="28"/>
        <v>18506</v>
      </c>
      <c r="E36" s="12">
        <f t="shared" si="29"/>
        <v>1402</v>
      </c>
      <c r="F36" s="11">
        <f t="shared" si="30"/>
        <v>0</v>
      </c>
      <c r="G36" s="11">
        <f t="shared" si="31"/>
        <v>33928</v>
      </c>
      <c r="H36" s="12">
        <f t="shared" si="11"/>
        <v>14050</v>
      </c>
      <c r="I36" s="11">
        <f t="shared" si="32"/>
        <v>18546</v>
      </c>
      <c r="J36" s="12">
        <f t="shared" si="33"/>
        <v>1405</v>
      </c>
      <c r="K36" s="11">
        <f t="shared" si="34"/>
        <v>0</v>
      </c>
      <c r="L36" s="11">
        <f t="shared" si="35"/>
        <v>34001</v>
      </c>
      <c r="M36" s="14">
        <f t="shared" si="36"/>
        <v>-30</v>
      </c>
      <c r="N36" s="14">
        <f t="shared" si="37"/>
        <v>-40</v>
      </c>
      <c r="O36" s="14">
        <f t="shared" si="38"/>
        <v>-3</v>
      </c>
      <c r="P36" s="14">
        <f t="shared" si="39"/>
        <v>0</v>
      </c>
      <c r="Q36" s="14">
        <f t="shared" si="40"/>
        <v>-73</v>
      </c>
      <c r="R36" s="13">
        <f t="shared" si="41"/>
        <v>-73</v>
      </c>
      <c r="S36" s="15"/>
      <c r="T36" s="15"/>
    </row>
    <row r="37" spans="1:20" ht="15.95" customHeight="1">
      <c r="A37" s="9">
        <v>27</v>
      </c>
      <c r="B37" s="65">
        <v>42736</v>
      </c>
      <c r="C37" s="12">
        <f t="shared" si="9"/>
        <v>14020</v>
      </c>
      <c r="D37" s="11">
        <f t="shared" si="28"/>
        <v>18506</v>
      </c>
      <c r="E37" s="12">
        <f t="shared" si="29"/>
        <v>1402</v>
      </c>
      <c r="F37" s="11">
        <f t="shared" si="30"/>
        <v>0</v>
      </c>
      <c r="G37" s="11">
        <f t="shared" si="31"/>
        <v>33928</v>
      </c>
      <c r="H37" s="12">
        <f t="shared" si="11"/>
        <v>14050</v>
      </c>
      <c r="I37" s="11">
        <f t="shared" si="32"/>
        <v>18546</v>
      </c>
      <c r="J37" s="12">
        <f t="shared" si="33"/>
        <v>1405</v>
      </c>
      <c r="K37" s="11">
        <f t="shared" si="34"/>
        <v>0</v>
      </c>
      <c r="L37" s="11">
        <f t="shared" si="35"/>
        <v>34001</v>
      </c>
      <c r="M37" s="14">
        <f t="shared" si="36"/>
        <v>-30</v>
      </c>
      <c r="N37" s="14">
        <f t="shared" si="37"/>
        <v>-40</v>
      </c>
      <c r="O37" s="14">
        <f t="shared" si="38"/>
        <v>-3</v>
      </c>
      <c r="P37" s="14">
        <f t="shared" si="39"/>
        <v>0</v>
      </c>
      <c r="Q37" s="14">
        <f t="shared" si="40"/>
        <v>-73</v>
      </c>
      <c r="R37" s="13">
        <f t="shared" si="41"/>
        <v>-73</v>
      </c>
      <c r="S37" s="15"/>
      <c r="T37" s="15"/>
    </row>
    <row r="38" spans="1:20" ht="15.95" customHeight="1">
      <c r="A38" s="9">
        <v>28</v>
      </c>
      <c r="B38" s="65">
        <v>42767</v>
      </c>
      <c r="C38" s="12">
        <f t="shared" si="9"/>
        <v>14020</v>
      </c>
      <c r="D38" s="11">
        <f t="shared" si="28"/>
        <v>18506</v>
      </c>
      <c r="E38" s="12">
        <f t="shared" si="29"/>
        <v>1402</v>
      </c>
      <c r="F38" s="11">
        <f t="shared" si="30"/>
        <v>0</v>
      </c>
      <c r="G38" s="11">
        <f t="shared" si="31"/>
        <v>33928</v>
      </c>
      <c r="H38" s="12">
        <f t="shared" si="11"/>
        <v>14050</v>
      </c>
      <c r="I38" s="11">
        <f t="shared" si="32"/>
        <v>18546</v>
      </c>
      <c r="J38" s="12">
        <f t="shared" si="33"/>
        <v>1405</v>
      </c>
      <c r="K38" s="11">
        <f t="shared" si="34"/>
        <v>0</v>
      </c>
      <c r="L38" s="11">
        <f t="shared" si="35"/>
        <v>34001</v>
      </c>
      <c r="M38" s="14">
        <f t="shared" si="36"/>
        <v>-30</v>
      </c>
      <c r="N38" s="14">
        <f t="shared" si="37"/>
        <v>-40</v>
      </c>
      <c r="O38" s="14">
        <f t="shared" si="38"/>
        <v>-3</v>
      </c>
      <c r="P38" s="14">
        <f t="shared" si="39"/>
        <v>0</v>
      </c>
      <c r="Q38" s="14">
        <f t="shared" si="40"/>
        <v>-73</v>
      </c>
      <c r="R38" s="13">
        <f t="shared" si="41"/>
        <v>-73</v>
      </c>
      <c r="S38" s="15"/>
      <c r="T38" s="15"/>
    </row>
    <row r="39" spans="1:20" ht="15.95" customHeight="1">
      <c r="A39" s="9">
        <v>29</v>
      </c>
      <c r="B39" s="65">
        <v>42795</v>
      </c>
      <c r="C39" s="12">
        <f t="shared" si="9"/>
        <v>14020</v>
      </c>
      <c r="D39" s="11">
        <f t="shared" si="28"/>
        <v>18506</v>
      </c>
      <c r="E39" s="12">
        <f t="shared" si="29"/>
        <v>1402</v>
      </c>
      <c r="F39" s="11">
        <f t="shared" si="30"/>
        <v>0</v>
      </c>
      <c r="G39" s="11">
        <f t="shared" si="31"/>
        <v>33928</v>
      </c>
      <c r="H39" s="12">
        <f t="shared" si="11"/>
        <v>14050</v>
      </c>
      <c r="I39" s="11">
        <f t="shared" si="32"/>
        <v>18546</v>
      </c>
      <c r="J39" s="12">
        <f t="shared" si="33"/>
        <v>1405</v>
      </c>
      <c r="K39" s="11">
        <f t="shared" si="34"/>
        <v>0</v>
      </c>
      <c r="L39" s="11">
        <f t="shared" si="35"/>
        <v>34001</v>
      </c>
      <c r="M39" s="14">
        <f t="shared" si="36"/>
        <v>-30</v>
      </c>
      <c r="N39" s="14">
        <f t="shared" si="37"/>
        <v>-40</v>
      </c>
      <c r="O39" s="14">
        <f t="shared" si="38"/>
        <v>-3</v>
      </c>
      <c r="P39" s="14">
        <f t="shared" si="39"/>
        <v>0</v>
      </c>
      <c r="Q39" s="14">
        <f t="shared" si="40"/>
        <v>-73</v>
      </c>
      <c r="R39" s="13">
        <f t="shared" si="41"/>
        <v>-73</v>
      </c>
      <c r="S39" s="15"/>
      <c r="T39" s="15"/>
    </row>
    <row r="40" spans="1:20" ht="15.95" customHeight="1">
      <c r="A40" s="9">
        <v>30</v>
      </c>
      <c r="B40" s="65">
        <v>42826</v>
      </c>
      <c r="C40" s="12">
        <f t="shared" si="9"/>
        <v>14020</v>
      </c>
      <c r="D40" s="11">
        <f t="shared" si="28"/>
        <v>18506</v>
      </c>
      <c r="E40" s="12">
        <f t="shared" si="29"/>
        <v>1402</v>
      </c>
      <c r="F40" s="11">
        <f t="shared" si="30"/>
        <v>0</v>
      </c>
      <c r="G40" s="11">
        <f t="shared" si="31"/>
        <v>33928</v>
      </c>
      <c r="H40" s="12">
        <f t="shared" si="11"/>
        <v>14050</v>
      </c>
      <c r="I40" s="11">
        <f t="shared" si="32"/>
        <v>18546</v>
      </c>
      <c r="J40" s="12">
        <f t="shared" si="33"/>
        <v>1405</v>
      </c>
      <c r="K40" s="11">
        <f t="shared" si="34"/>
        <v>0</v>
      </c>
      <c r="L40" s="11">
        <f t="shared" si="35"/>
        <v>34001</v>
      </c>
      <c r="M40" s="14">
        <f t="shared" si="36"/>
        <v>-30</v>
      </c>
      <c r="N40" s="14">
        <f t="shared" si="37"/>
        <v>-40</v>
      </c>
      <c r="O40" s="14">
        <f t="shared" si="38"/>
        <v>-3</v>
      </c>
      <c r="P40" s="14">
        <f t="shared" si="39"/>
        <v>0</v>
      </c>
      <c r="Q40" s="14">
        <f t="shared" si="40"/>
        <v>-73</v>
      </c>
      <c r="R40" s="13">
        <f t="shared" si="41"/>
        <v>-73</v>
      </c>
      <c r="S40" s="15"/>
      <c r="T40" s="15"/>
    </row>
    <row r="41" spans="1:20" ht="15.95" customHeight="1">
      <c r="A41" s="9">
        <v>31</v>
      </c>
      <c r="B41" s="65">
        <v>42856</v>
      </c>
      <c r="C41" s="12">
        <f t="shared" si="9"/>
        <v>14020</v>
      </c>
      <c r="D41" s="11">
        <f t="shared" si="28"/>
        <v>18506</v>
      </c>
      <c r="E41" s="12">
        <f t="shared" si="29"/>
        <v>1402</v>
      </c>
      <c r="F41" s="11">
        <f t="shared" si="30"/>
        <v>0</v>
      </c>
      <c r="G41" s="11">
        <f t="shared" si="31"/>
        <v>33928</v>
      </c>
      <c r="H41" s="12">
        <f t="shared" si="11"/>
        <v>14050</v>
      </c>
      <c r="I41" s="11">
        <f t="shared" si="32"/>
        <v>18546</v>
      </c>
      <c r="J41" s="12">
        <f t="shared" si="33"/>
        <v>1405</v>
      </c>
      <c r="K41" s="11">
        <f t="shared" si="34"/>
        <v>0</v>
      </c>
      <c r="L41" s="11">
        <f t="shared" si="35"/>
        <v>34001</v>
      </c>
      <c r="M41" s="14">
        <f t="shared" si="36"/>
        <v>-30</v>
      </c>
      <c r="N41" s="14">
        <f t="shared" si="37"/>
        <v>-40</v>
      </c>
      <c r="O41" s="14">
        <f t="shared" si="38"/>
        <v>-3</v>
      </c>
      <c r="P41" s="14">
        <f t="shared" si="39"/>
        <v>0</v>
      </c>
      <c r="Q41" s="14">
        <f t="shared" si="40"/>
        <v>-73</v>
      </c>
      <c r="R41" s="13">
        <f t="shared" si="41"/>
        <v>-73</v>
      </c>
      <c r="S41" s="15"/>
      <c r="T41" s="15"/>
    </row>
    <row r="42" spans="1:20" ht="15.95" customHeight="1">
      <c r="A42" s="9">
        <v>32</v>
      </c>
      <c r="B42" s="65">
        <v>42887</v>
      </c>
      <c r="C42" s="12">
        <f t="shared" si="9"/>
        <v>14020</v>
      </c>
      <c r="D42" s="11">
        <f t="shared" si="28"/>
        <v>18506</v>
      </c>
      <c r="E42" s="12">
        <f t="shared" si="29"/>
        <v>1402</v>
      </c>
      <c r="F42" s="11">
        <f t="shared" si="30"/>
        <v>0</v>
      </c>
      <c r="G42" s="11">
        <f t="shared" si="31"/>
        <v>33928</v>
      </c>
      <c r="H42" s="12">
        <f t="shared" si="11"/>
        <v>14050</v>
      </c>
      <c r="I42" s="11">
        <f t="shared" si="32"/>
        <v>18546</v>
      </c>
      <c r="J42" s="12">
        <f t="shared" si="33"/>
        <v>1405</v>
      </c>
      <c r="K42" s="11">
        <f t="shared" si="34"/>
        <v>0</v>
      </c>
      <c r="L42" s="11">
        <f t="shared" si="35"/>
        <v>34001</v>
      </c>
      <c r="M42" s="14">
        <f t="shared" si="36"/>
        <v>-30</v>
      </c>
      <c r="N42" s="14">
        <f t="shared" si="37"/>
        <v>-40</v>
      </c>
      <c r="O42" s="14">
        <f t="shared" si="38"/>
        <v>-3</v>
      </c>
      <c r="P42" s="14">
        <f t="shared" si="39"/>
        <v>0</v>
      </c>
      <c r="Q42" s="14">
        <f t="shared" si="40"/>
        <v>-73</v>
      </c>
      <c r="R42" s="13">
        <f t="shared" si="41"/>
        <v>-73</v>
      </c>
      <c r="S42" s="15"/>
      <c r="T42" s="15"/>
    </row>
    <row r="43" spans="1:20" ht="15.95" customHeight="1">
      <c r="A43" s="9">
        <v>33</v>
      </c>
      <c r="B43" s="65">
        <v>42917</v>
      </c>
      <c r="C43" s="12">
        <f>IF(AND($E$5=""),"",IF(AND(C42=""),"",ROUNDUP(ROUND(C42*3%,0),-1)+C42))</f>
        <v>14450</v>
      </c>
      <c r="D43" s="11">
        <f t="shared" si="28"/>
        <v>19074</v>
      </c>
      <c r="E43" s="12">
        <f t="shared" si="29"/>
        <v>1445</v>
      </c>
      <c r="F43" s="11">
        <f t="shared" si="30"/>
        <v>0</v>
      </c>
      <c r="G43" s="11">
        <f t="shared" si="31"/>
        <v>34969</v>
      </c>
      <c r="H43" s="12">
        <f>IF(AND($E$5=""),"",IF(AND(H42=""),"",ROUNDUP(ROUND(H42*3%,0),-1)+H42))</f>
        <v>14480</v>
      </c>
      <c r="I43" s="11">
        <f t="shared" si="32"/>
        <v>19114</v>
      </c>
      <c r="J43" s="12">
        <f t="shared" si="33"/>
        <v>1448</v>
      </c>
      <c r="K43" s="11">
        <f t="shared" si="34"/>
        <v>0</v>
      </c>
      <c r="L43" s="11">
        <f t="shared" si="35"/>
        <v>35042</v>
      </c>
      <c r="M43" s="14">
        <f t="shared" si="36"/>
        <v>-30</v>
      </c>
      <c r="N43" s="14">
        <f t="shared" si="37"/>
        <v>-40</v>
      </c>
      <c r="O43" s="14">
        <f t="shared" si="38"/>
        <v>-3</v>
      </c>
      <c r="P43" s="14">
        <f t="shared" si="39"/>
        <v>0</v>
      </c>
      <c r="Q43" s="14">
        <f t="shared" si="40"/>
        <v>-73</v>
      </c>
      <c r="R43" s="13">
        <f t="shared" si="41"/>
        <v>-73</v>
      </c>
      <c r="S43" s="15"/>
      <c r="T43" s="15"/>
    </row>
    <row r="44" spans="1:20" ht="15.95" customHeight="1">
      <c r="A44" s="9">
        <v>34</v>
      </c>
      <c r="B44" s="65">
        <v>42948</v>
      </c>
      <c r="C44" s="12">
        <f t="shared" si="9"/>
        <v>14450</v>
      </c>
      <c r="D44" s="11">
        <f t="shared" ref="D44" si="42">IF(AND($E$5=""),"",IF(AND(C44=""),"",ROUND((C44*132%),0)))</f>
        <v>19074</v>
      </c>
      <c r="E44" s="12">
        <f t="shared" ref="E44" si="43">IF(AND($E$5=""),"",IF(AND(C44=""),"",ROUND((C44*10%),0)))</f>
        <v>1445</v>
      </c>
      <c r="F44" s="11">
        <f t="shared" ref="F44" si="44">IF(AND($E$5=""),"",IF(AND(C44=""),"",F43))</f>
        <v>0</v>
      </c>
      <c r="G44" s="11">
        <f t="shared" ref="G44" si="45">IF(AND($E$5=""),"",IF(AND(C44=""),"",SUM(C44:F44)))</f>
        <v>34969</v>
      </c>
      <c r="H44" s="12">
        <f t="shared" si="11"/>
        <v>14480</v>
      </c>
      <c r="I44" s="11">
        <f t="shared" ref="I44" si="46">IF(AND($E$5=""),"",IF(AND(H44=""),"",ROUND((H44*132%),0)))</f>
        <v>19114</v>
      </c>
      <c r="J44" s="12">
        <f t="shared" ref="J44" si="47">IF(AND($E$5=""),"",IF(AND(H44=""),"",ROUND((H44*10%),0)))</f>
        <v>1448</v>
      </c>
      <c r="K44" s="11">
        <f t="shared" ref="K44" si="48">IF(AND($E$5=""),"",IF(AND(H44=""),"",K43))</f>
        <v>0</v>
      </c>
      <c r="L44" s="11">
        <f t="shared" ref="L44" si="49">IF(AND($E$5=""),"",IF(AND(H44=""),"",SUM(H44:K44)))</f>
        <v>35042</v>
      </c>
      <c r="M44" s="14">
        <f t="shared" ref="M44" si="50">IF(AND(C44=""),"",IF(AND(H44=""),"",C44-H44))</f>
        <v>-30</v>
      </c>
      <c r="N44" s="14">
        <f t="shared" ref="N44" si="51">IF(AND(D44=""),"",IF(AND(I44=""),"",D44-I44))</f>
        <v>-40</v>
      </c>
      <c r="O44" s="14">
        <f t="shared" ref="O44" si="52">IF(AND(E44=""),"",IF(AND(J44=""),"",E44-J44))</f>
        <v>-3</v>
      </c>
      <c r="P44" s="14">
        <f t="shared" ref="P44" si="53">IF(AND(F44=""),"",IF(AND(K44=""),"",F44-K44))</f>
        <v>0</v>
      </c>
      <c r="Q44" s="14">
        <f t="shared" ref="Q44" si="54">IF(AND($E$5=""),"",IF(AND(M44=""),"",SUM(M44:P44)))</f>
        <v>-73</v>
      </c>
      <c r="R44" s="13">
        <f t="shared" ref="R44" si="55">IF(AND(Q44=""),"",IF(AND(C44=0),"",Q44))</f>
        <v>-73</v>
      </c>
      <c r="S44" s="15"/>
      <c r="T44" s="15"/>
    </row>
    <row r="45" spans="1:20" ht="15.95" customHeight="1">
      <c r="A45" s="9">
        <v>35</v>
      </c>
      <c r="B45" s="65">
        <v>42979</v>
      </c>
      <c r="C45" s="12">
        <f t="shared" si="9"/>
        <v>14450</v>
      </c>
      <c r="D45" s="11">
        <f t="shared" ref="D45:D52" si="56">IF(AND($E$5=""),"",IF(AND(C45=""),"",ROUND((C45*132%),0)))</f>
        <v>19074</v>
      </c>
      <c r="E45" s="12">
        <f t="shared" ref="E45:E52" si="57">IF(AND($E$5=""),"",IF(AND(C45=""),"",ROUND((C45*10%),0)))</f>
        <v>1445</v>
      </c>
      <c r="F45" s="11">
        <f t="shared" ref="F45:F52" si="58">IF(AND($E$5=""),"",IF(AND(C45=""),"",F44))</f>
        <v>0</v>
      </c>
      <c r="G45" s="11">
        <f t="shared" ref="G45:G52" si="59">IF(AND($E$5=""),"",IF(AND(C45=""),"",SUM(C45:F45)))</f>
        <v>34969</v>
      </c>
      <c r="H45" s="12">
        <f t="shared" si="11"/>
        <v>14480</v>
      </c>
      <c r="I45" s="11">
        <f t="shared" ref="I45:I52" si="60">IF(AND($E$5=""),"",IF(AND(H45=""),"",ROUND((H45*132%),0)))</f>
        <v>19114</v>
      </c>
      <c r="J45" s="12">
        <f t="shared" ref="J45:J52" si="61">IF(AND($E$5=""),"",IF(AND(H45=""),"",ROUND((H45*10%),0)))</f>
        <v>1448</v>
      </c>
      <c r="K45" s="11">
        <f t="shared" ref="K45:K52" si="62">IF(AND($E$5=""),"",IF(AND(H45=""),"",K44))</f>
        <v>0</v>
      </c>
      <c r="L45" s="11">
        <f t="shared" ref="L45:L52" si="63">IF(AND($E$5=""),"",IF(AND(H45=""),"",SUM(H45:K45)))</f>
        <v>35042</v>
      </c>
      <c r="M45" s="14">
        <f t="shared" ref="M45:M52" si="64">IF(AND(C45=""),"",IF(AND(H45=""),"",C45-H45))</f>
        <v>-30</v>
      </c>
      <c r="N45" s="14">
        <f t="shared" ref="N45:N52" si="65">IF(AND(D45=""),"",IF(AND(I45=""),"",D45-I45))</f>
        <v>-40</v>
      </c>
      <c r="O45" s="14">
        <f t="shared" ref="O45:O52" si="66">IF(AND(E45=""),"",IF(AND(J45=""),"",E45-J45))</f>
        <v>-3</v>
      </c>
      <c r="P45" s="14">
        <f t="shared" ref="P45:P52" si="67">IF(AND(F45=""),"",IF(AND(K45=""),"",F45-K45))</f>
        <v>0</v>
      </c>
      <c r="Q45" s="14">
        <f t="shared" ref="Q45:Q52" si="68">IF(AND($E$5=""),"",IF(AND(M45=""),"",SUM(M45:P45)))</f>
        <v>-73</v>
      </c>
      <c r="R45" s="13">
        <f t="shared" ref="R45:R52" si="69">IF(AND(Q45=""),"",IF(AND(C45=0),"",Q45))</f>
        <v>-73</v>
      </c>
      <c r="S45" s="15"/>
      <c r="T45" s="15"/>
    </row>
    <row r="46" spans="1:20" ht="15.95" customHeight="1">
      <c r="A46" s="9">
        <v>36</v>
      </c>
      <c r="B46" s="65">
        <v>43009</v>
      </c>
      <c r="C46" s="12">
        <f t="shared" si="9"/>
        <v>14450</v>
      </c>
      <c r="D46" s="11">
        <f t="shared" si="56"/>
        <v>19074</v>
      </c>
      <c r="E46" s="12">
        <f t="shared" si="57"/>
        <v>1445</v>
      </c>
      <c r="F46" s="11">
        <f t="shared" si="58"/>
        <v>0</v>
      </c>
      <c r="G46" s="11">
        <f t="shared" si="59"/>
        <v>34969</v>
      </c>
      <c r="H46" s="12">
        <f t="shared" si="11"/>
        <v>14480</v>
      </c>
      <c r="I46" s="11">
        <f t="shared" si="60"/>
        <v>19114</v>
      </c>
      <c r="J46" s="12">
        <f t="shared" si="61"/>
        <v>1448</v>
      </c>
      <c r="K46" s="11">
        <f t="shared" si="62"/>
        <v>0</v>
      </c>
      <c r="L46" s="11">
        <f t="shared" si="63"/>
        <v>35042</v>
      </c>
      <c r="M46" s="14">
        <f t="shared" si="64"/>
        <v>-30</v>
      </c>
      <c r="N46" s="14">
        <f t="shared" si="65"/>
        <v>-40</v>
      </c>
      <c r="O46" s="14">
        <f t="shared" si="66"/>
        <v>-3</v>
      </c>
      <c r="P46" s="14">
        <f t="shared" si="67"/>
        <v>0</v>
      </c>
      <c r="Q46" s="14">
        <f t="shared" si="68"/>
        <v>-73</v>
      </c>
      <c r="R46" s="13">
        <f t="shared" si="69"/>
        <v>-73</v>
      </c>
      <c r="S46" s="15"/>
      <c r="T46" s="15"/>
    </row>
    <row r="47" spans="1:20" ht="15.95" customHeight="1">
      <c r="A47" s="9">
        <v>37</v>
      </c>
      <c r="B47" s="65">
        <v>43040</v>
      </c>
      <c r="C47" s="12">
        <f t="shared" si="9"/>
        <v>14450</v>
      </c>
      <c r="D47" s="11">
        <f t="shared" si="56"/>
        <v>19074</v>
      </c>
      <c r="E47" s="12">
        <f t="shared" si="57"/>
        <v>1445</v>
      </c>
      <c r="F47" s="11">
        <f t="shared" si="58"/>
        <v>0</v>
      </c>
      <c r="G47" s="11">
        <f t="shared" si="59"/>
        <v>34969</v>
      </c>
      <c r="H47" s="12">
        <f t="shared" si="11"/>
        <v>14480</v>
      </c>
      <c r="I47" s="11">
        <f t="shared" si="60"/>
        <v>19114</v>
      </c>
      <c r="J47" s="12">
        <f t="shared" si="61"/>
        <v>1448</v>
      </c>
      <c r="K47" s="11">
        <f t="shared" si="62"/>
        <v>0</v>
      </c>
      <c r="L47" s="11">
        <f t="shared" si="63"/>
        <v>35042</v>
      </c>
      <c r="M47" s="14">
        <f t="shared" si="64"/>
        <v>-30</v>
      </c>
      <c r="N47" s="14">
        <f t="shared" si="65"/>
        <v>-40</v>
      </c>
      <c r="O47" s="14">
        <f t="shared" si="66"/>
        <v>-3</v>
      </c>
      <c r="P47" s="14">
        <f t="shared" si="67"/>
        <v>0</v>
      </c>
      <c r="Q47" s="14">
        <f t="shared" si="68"/>
        <v>-73</v>
      </c>
      <c r="R47" s="13">
        <f t="shared" si="69"/>
        <v>-73</v>
      </c>
      <c r="S47" s="15"/>
      <c r="T47" s="15"/>
    </row>
    <row r="48" spans="1:20" ht="15.95" customHeight="1">
      <c r="A48" s="9">
        <v>38</v>
      </c>
      <c r="B48" s="65">
        <v>43070</v>
      </c>
      <c r="C48" s="12">
        <f t="shared" si="9"/>
        <v>14450</v>
      </c>
      <c r="D48" s="11">
        <f t="shared" si="56"/>
        <v>19074</v>
      </c>
      <c r="E48" s="12">
        <f t="shared" si="57"/>
        <v>1445</v>
      </c>
      <c r="F48" s="11">
        <f t="shared" si="58"/>
        <v>0</v>
      </c>
      <c r="G48" s="11">
        <f t="shared" si="59"/>
        <v>34969</v>
      </c>
      <c r="H48" s="12">
        <f t="shared" si="11"/>
        <v>14480</v>
      </c>
      <c r="I48" s="11">
        <f t="shared" si="60"/>
        <v>19114</v>
      </c>
      <c r="J48" s="12">
        <f t="shared" si="61"/>
        <v>1448</v>
      </c>
      <c r="K48" s="11">
        <f t="shared" si="62"/>
        <v>0</v>
      </c>
      <c r="L48" s="11">
        <f t="shared" si="63"/>
        <v>35042</v>
      </c>
      <c r="M48" s="14">
        <f t="shared" si="64"/>
        <v>-30</v>
      </c>
      <c r="N48" s="14">
        <f t="shared" si="65"/>
        <v>-40</v>
      </c>
      <c r="O48" s="14">
        <f t="shared" si="66"/>
        <v>-3</v>
      </c>
      <c r="P48" s="14">
        <f t="shared" si="67"/>
        <v>0</v>
      </c>
      <c r="Q48" s="14">
        <f t="shared" si="68"/>
        <v>-73</v>
      </c>
      <c r="R48" s="13">
        <f t="shared" si="69"/>
        <v>-73</v>
      </c>
      <c r="S48" s="15"/>
      <c r="T48" s="15"/>
    </row>
    <row r="49" spans="1:20" ht="15.95" customHeight="1">
      <c r="A49" s="9">
        <v>39</v>
      </c>
      <c r="B49" s="65">
        <v>43101</v>
      </c>
      <c r="C49" s="12">
        <f t="shared" si="9"/>
        <v>14450</v>
      </c>
      <c r="D49" s="11">
        <f t="shared" si="56"/>
        <v>19074</v>
      </c>
      <c r="E49" s="12">
        <f t="shared" si="57"/>
        <v>1445</v>
      </c>
      <c r="F49" s="11">
        <f t="shared" si="58"/>
        <v>0</v>
      </c>
      <c r="G49" s="11">
        <f t="shared" si="59"/>
        <v>34969</v>
      </c>
      <c r="H49" s="12">
        <f t="shared" si="11"/>
        <v>14480</v>
      </c>
      <c r="I49" s="11">
        <f t="shared" si="60"/>
        <v>19114</v>
      </c>
      <c r="J49" s="12">
        <f t="shared" si="61"/>
        <v>1448</v>
      </c>
      <c r="K49" s="11">
        <f t="shared" si="62"/>
        <v>0</v>
      </c>
      <c r="L49" s="11">
        <f t="shared" si="63"/>
        <v>35042</v>
      </c>
      <c r="M49" s="14">
        <f t="shared" si="64"/>
        <v>-30</v>
      </c>
      <c r="N49" s="14">
        <f t="shared" si="65"/>
        <v>-40</v>
      </c>
      <c r="O49" s="14">
        <f t="shared" si="66"/>
        <v>-3</v>
      </c>
      <c r="P49" s="14">
        <f t="shared" si="67"/>
        <v>0</v>
      </c>
      <c r="Q49" s="14">
        <f t="shared" si="68"/>
        <v>-73</v>
      </c>
      <c r="R49" s="13">
        <f t="shared" si="69"/>
        <v>-73</v>
      </c>
      <c r="S49" s="15"/>
      <c r="T49" s="15"/>
    </row>
    <row r="50" spans="1:20" ht="15.95" customHeight="1">
      <c r="A50" s="9">
        <v>40</v>
      </c>
      <c r="B50" s="65">
        <v>43132</v>
      </c>
      <c r="C50" s="12">
        <f t="shared" si="9"/>
        <v>14450</v>
      </c>
      <c r="D50" s="11">
        <f t="shared" si="56"/>
        <v>19074</v>
      </c>
      <c r="E50" s="12">
        <f t="shared" si="57"/>
        <v>1445</v>
      </c>
      <c r="F50" s="11">
        <f t="shared" si="58"/>
        <v>0</v>
      </c>
      <c r="G50" s="11">
        <f t="shared" si="59"/>
        <v>34969</v>
      </c>
      <c r="H50" s="12">
        <f t="shared" si="11"/>
        <v>14480</v>
      </c>
      <c r="I50" s="11">
        <f t="shared" si="60"/>
        <v>19114</v>
      </c>
      <c r="J50" s="12">
        <f t="shared" si="61"/>
        <v>1448</v>
      </c>
      <c r="K50" s="11">
        <f t="shared" si="62"/>
        <v>0</v>
      </c>
      <c r="L50" s="11">
        <f t="shared" si="63"/>
        <v>35042</v>
      </c>
      <c r="M50" s="14">
        <f t="shared" si="64"/>
        <v>-30</v>
      </c>
      <c r="N50" s="14">
        <f t="shared" si="65"/>
        <v>-40</v>
      </c>
      <c r="O50" s="14">
        <f t="shared" si="66"/>
        <v>-3</v>
      </c>
      <c r="P50" s="14">
        <f t="shared" si="67"/>
        <v>0</v>
      </c>
      <c r="Q50" s="14">
        <f t="shared" si="68"/>
        <v>-73</v>
      </c>
      <c r="R50" s="13">
        <f t="shared" si="69"/>
        <v>-73</v>
      </c>
      <c r="S50" s="15"/>
      <c r="T50" s="15"/>
    </row>
    <row r="51" spans="1:20" ht="15.95" customHeight="1">
      <c r="A51" s="9">
        <v>41</v>
      </c>
      <c r="B51" s="65">
        <v>43160</v>
      </c>
      <c r="C51" s="12">
        <f t="shared" si="9"/>
        <v>14450</v>
      </c>
      <c r="D51" s="11">
        <f t="shared" si="56"/>
        <v>19074</v>
      </c>
      <c r="E51" s="12">
        <f t="shared" si="57"/>
        <v>1445</v>
      </c>
      <c r="F51" s="11">
        <f t="shared" si="58"/>
        <v>0</v>
      </c>
      <c r="G51" s="11">
        <f t="shared" si="59"/>
        <v>34969</v>
      </c>
      <c r="H51" s="12">
        <f t="shared" si="11"/>
        <v>14480</v>
      </c>
      <c r="I51" s="11">
        <f t="shared" si="60"/>
        <v>19114</v>
      </c>
      <c r="J51" s="12">
        <f t="shared" si="61"/>
        <v>1448</v>
      </c>
      <c r="K51" s="11">
        <f t="shared" si="62"/>
        <v>0</v>
      </c>
      <c r="L51" s="11">
        <f t="shared" si="63"/>
        <v>35042</v>
      </c>
      <c r="M51" s="14">
        <f t="shared" si="64"/>
        <v>-30</v>
      </c>
      <c r="N51" s="14">
        <f t="shared" si="65"/>
        <v>-40</v>
      </c>
      <c r="O51" s="14">
        <f t="shared" si="66"/>
        <v>-3</v>
      </c>
      <c r="P51" s="14">
        <f t="shared" si="67"/>
        <v>0</v>
      </c>
      <c r="Q51" s="14">
        <f t="shared" si="68"/>
        <v>-73</v>
      </c>
      <c r="R51" s="13">
        <f t="shared" si="69"/>
        <v>-73</v>
      </c>
      <c r="S51" s="15"/>
      <c r="T51" s="15"/>
    </row>
    <row r="52" spans="1:20" ht="15.95" customHeight="1">
      <c r="A52" s="9">
        <v>42</v>
      </c>
      <c r="B52" s="65">
        <v>43191</v>
      </c>
      <c r="C52" s="12">
        <f t="shared" si="9"/>
        <v>14450</v>
      </c>
      <c r="D52" s="11">
        <f t="shared" si="56"/>
        <v>19074</v>
      </c>
      <c r="E52" s="12">
        <f t="shared" si="57"/>
        <v>1445</v>
      </c>
      <c r="F52" s="11">
        <f t="shared" si="58"/>
        <v>0</v>
      </c>
      <c r="G52" s="11">
        <f t="shared" si="59"/>
        <v>34969</v>
      </c>
      <c r="H52" s="12">
        <f t="shared" si="11"/>
        <v>14480</v>
      </c>
      <c r="I52" s="11">
        <f t="shared" si="60"/>
        <v>19114</v>
      </c>
      <c r="J52" s="12">
        <f t="shared" si="61"/>
        <v>1448</v>
      </c>
      <c r="K52" s="11">
        <f t="shared" si="62"/>
        <v>0</v>
      </c>
      <c r="L52" s="11">
        <f t="shared" si="63"/>
        <v>35042</v>
      </c>
      <c r="M52" s="14">
        <f t="shared" si="64"/>
        <v>-30</v>
      </c>
      <c r="N52" s="14">
        <f t="shared" si="65"/>
        <v>-40</v>
      </c>
      <c r="O52" s="14">
        <f t="shared" si="66"/>
        <v>-3</v>
      </c>
      <c r="P52" s="14">
        <f t="shared" si="67"/>
        <v>0</v>
      </c>
      <c r="Q52" s="14">
        <f t="shared" si="68"/>
        <v>-73</v>
      </c>
      <c r="R52" s="13">
        <f t="shared" si="69"/>
        <v>-73</v>
      </c>
      <c r="S52" s="15"/>
      <c r="T52" s="15"/>
    </row>
    <row r="53" spans="1:20" ht="15.75">
      <c r="A53" s="98" t="s">
        <v>25</v>
      </c>
      <c r="B53" s="99"/>
      <c r="C53" s="16">
        <f>IF(AND($E$5=""),"",SUM(C11:C52))</f>
        <v>581740</v>
      </c>
      <c r="D53" s="16">
        <f t="shared" ref="D53:R53" si="70">IF(AND($E$5=""),"",SUM(D11:D52))</f>
        <v>729898</v>
      </c>
      <c r="E53" s="16">
        <f t="shared" si="70"/>
        <v>58174</v>
      </c>
      <c r="F53" s="16">
        <f t="shared" si="70"/>
        <v>0</v>
      </c>
      <c r="G53" s="16">
        <f t="shared" si="70"/>
        <v>1369812</v>
      </c>
      <c r="H53" s="16">
        <f t="shared" si="70"/>
        <v>583000</v>
      </c>
      <c r="I53" s="16">
        <f t="shared" si="70"/>
        <v>731484</v>
      </c>
      <c r="J53" s="16">
        <f t="shared" si="70"/>
        <v>58300</v>
      </c>
      <c r="K53" s="16">
        <f t="shared" si="70"/>
        <v>0</v>
      </c>
      <c r="L53" s="16">
        <f t="shared" si="70"/>
        <v>1372784</v>
      </c>
      <c r="M53" s="16">
        <f t="shared" si="70"/>
        <v>-1260</v>
      </c>
      <c r="N53" s="16">
        <f t="shared" si="70"/>
        <v>-1586</v>
      </c>
      <c r="O53" s="16">
        <f t="shared" si="70"/>
        <v>-126</v>
      </c>
      <c r="P53" s="16">
        <f t="shared" si="70"/>
        <v>0</v>
      </c>
      <c r="Q53" s="16">
        <f t="shared" si="70"/>
        <v>-2972</v>
      </c>
      <c r="R53" s="39">
        <f t="shared" si="70"/>
        <v>-2972</v>
      </c>
      <c r="S53" s="100"/>
      <c r="T53" s="101"/>
    </row>
    <row r="54" spans="1:20" ht="18.75">
      <c r="B54" s="17"/>
      <c r="C54" s="17"/>
      <c r="D54" s="17"/>
      <c r="E54" s="17"/>
      <c r="F54" s="17"/>
      <c r="G54" s="17"/>
      <c r="H54" s="17"/>
      <c r="I54" s="17"/>
      <c r="J54" s="17"/>
      <c r="K54" s="83" t="s">
        <v>26</v>
      </c>
      <c r="L54" s="83"/>
      <c r="M54" s="124" t="str">
        <f>IF(AND($E$5=""),"",IF(AND(R53=0),"","( Rs. "&amp;LOOKUP(IF(INT(RIGHT(R53,7)/100000)&gt;19,INT(RIGHT(R53,7)/1000000),IF(INT(RIGHT(R53,7)/100000)&gt;=10,INT(RIGHT(R53,7)/100000),0)),{0,1,2,3,4,5,6,7,8,9,10,11,12,13,14,15,16,17,18,19},{""," TEN "," TWENTY "," THIRTY "," FOURTY "," FIFTY "," SIXTY "," SEVENTY "," EIGHTY "," NINETY "," TEN "," ELEVEN "," TWELVE "," THIRTEEN "," FOURTEEN "," FIFTEEN "," SIXTEEN"," SEVENTEEN"," EIGHTEEN "," NINETEEN "})&amp;IF((IF(INT(RIGHT(R53,7)/100000)&gt;19,INT(RIGHT(R53,7)/1000000),IF(INT(RIGHT(R53,7)/100000)&gt;=10,INT(RIGHT(R53,7)/100000),0))+IF(INT(RIGHT(R53,7)/100000)&gt;19,INT(RIGHT(R53,6)/100000),IF(INT(RIGHT(R53,7)/100000)&gt;10,0,INT(RIGHT(R53,6)/100000))))&gt;0,LOOKUP(IF(INT(RIGHT(R53,7)/100000)&gt;19,INT(RIGHT(R53,6)/100000),IF(INT(RIGHT(R53,7)/100000)&gt;10,0,INT(RIGHT(R53,6)/100000))),{0,1,2,3,4,5,6,7,8,9,10,11,12,13,14,15,16,17,18,19},{""," ONE "," TWO "," THREE "," FOUR "," FIVE "," SIX "," SEVEN "," EIGHT "," NINE "," TEN "," ELEVEN "," TWELVE "," THIRTEEN "," FOURTEEN "," FIFTEEN "," SIXTEEN"," SEVENTEEN"," EIGHTEEN "," NINETEEN "})&amp;" Lac. "," ")&amp;LOOKUP(IF(INT(RIGHT(R53,5)/1000)&gt;19,INT(RIGHT(R53,5)/10000),IF(INT(RIGHT(R53,5)/1000)&gt;=10,INT(RIGHT(R53,5)/1000),0)),{0,1,2,3,4,5,6,7,8,9,10,11,12,13,14,15,16,17,18,19},{""," TEN "," TWENTY "," THIRTY "," FOURTY "," FIFTY "," SIXTY "," SEVENTY "," EIGHTY "," NINETY "," TEN "," ELEVEN "," TWELVE "," THIRTEEN "," FOURTEEN "," FIFTEEN "," SIXTEEN"," SEVENTEEN"," EIGHTEEN "," NINETEEN "})&amp;IF((IF(INT(RIGHT(R53,5)/1000)&gt;19,INT(RIGHT(R53,4)/1000),IF(INT(RIGHT(R53,5)/1000)&gt;10,0,INT(RIGHT(R53,4)/1000)))+IF(INT(RIGHT(R53,5)/1000)&gt;19,INT(RIGHT(R53,5)/10000),IF(INT(RIGHT(R53,5)/1000)&gt;=10,INT(RIGHT(R53,5)/1000),0)))&gt;0,LOOKUP(IF(INT(RIGHT(R53,5)/1000)&gt;19,INT(RIGHT(R53,4)/1000),IF(INT(RIGHT(R53,5)/1000)&gt;10,0,INT(RIGHT(R53,4)/1000))),{0,1,2,3,4,5,6,7,8,9,10,11,12,13,14,15,16,17,18,19},{""," ONE "," TWO "," THREE "," FOUR "," FIVE "," SIX "," SEVEN "," EIGHT "," NINE "," TEN "," ELEVEN "," TWELVE "," THIRTEEN "," FOURTEEN "," FIFTEEN "," SIXTEEN"," SEVENTEEN"," EIGHTEEN "," NINETEEN "})&amp;" THOUSAND "," ")&amp;IF((INT((RIGHT(R53,3))/100))&gt;0,LOOKUP(INT((RIGHT(R53,3))/100),{0,1,2,3,4,5,6,7,8,9,10,11,12,13,14,15,16,17,18,19},{""," ONE "," TWO "," THREE "," FOUR "," FIVE "," SIX "," SEVEN "," EIGHT "," NINE "," TEN "," ELEVEN "," TWELVE "," THIRTEEN "," FOURTEEN "," FIFTEEN "," SIXTEEN"," SEVENTEEN"," EIGHTEEN "," NINETEEN "})&amp;" HUNDRED "," ")&amp;LOOKUP(IF(INT(RIGHT(R53,2))&gt;19,INT(RIGHT(R53,2)/10),IF(INT(RIGHT(R53,2))&gt;=10,INT(RIGHT(R53,2)),0)),{0,1,2,3,4,5,6,7,8,9,10,11,12,13,14,15,16,17,18,19},{""," TEN "," TWENTY "," THIRTY "," FOURTY "," FIFTY "," SIXTY "," SEVENTY "," EIGHTY "," NINETY "," TEN "," ELEVEN "," TWELVE "," THIRTEEN "," FOURTEEN "," FIFTEEN "," SIXTEEN"," SEVENTEEN"," EIGHTEEN "," NINETEEN "})&amp;LOOKUP(IF(INT(RIGHT(R53,2))&lt;10,INT(RIGHT(R53,1)),IF(INT(RIGHT(R53,2))&lt;20,0,INT(RIGHT(R53,1)))),{0,1,2,3,4,5,6,7,8,9,10,11,12,13,14,15,16,17,18,19},{""," ONE "," TWO "," THREE "," FOUR "," FIVE "," SIX "," SEVEN "," EIGHT "," NINE "," TEN "," ELEVEN "," TWELVE "," THIRTEEN "," FOURTEEN "," FIFTEEN "," SIXTEEN"," SEVENTEEN"," EIGHTEEN "," NINETEEN "})&amp;" Only)"))</f>
        <v>( Rs.   TWO  THOUSAND  NINE  HUNDRED  SEVENTY  TWO  Only)</v>
      </c>
      <c r="N54" s="124"/>
      <c r="O54" s="124"/>
      <c r="P54" s="124"/>
      <c r="Q54" s="124"/>
      <c r="R54" s="124"/>
      <c r="S54" s="124"/>
      <c r="T54" s="124"/>
    </row>
    <row r="55" spans="1:20" ht="18.75">
      <c r="A55" s="18"/>
      <c r="B55" s="19" t="s">
        <v>27</v>
      </c>
      <c r="C55" s="105"/>
      <c r="D55" s="105"/>
      <c r="E55" s="105"/>
      <c r="F55" s="105"/>
      <c r="G55" s="105"/>
      <c r="H55" s="105"/>
      <c r="I55" s="20"/>
      <c r="J55" s="105" t="s">
        <v>28</v>
      </c>
      <c r="K55" s="105"/>
      <c r="L55" s="106"/>
      <c r="M55" s="106"/>
      <c r="R55" s="21"/>
      <c r="S55" s="21"/>
      <c r="T55" s="21"/>
    </row>
    <row r="56" spans="1:20" ht="18.75">
      <c r="A56" s="18"/>
      <c r="B56" s="107" t="s">
        <v>29</v>
      </c>
      <c r="C56" s="107"/>
      <c r="D56" s="107"/>
      <c r="E56" s="107"/>
      <c r="F56" s="107"/>
      <c r="G56" s="107"/>
      <c r="H56" s="107"/>
      <c r="I56" s="107"/>
      <c r="J56" s="22"/>
      <c r="K56" s="22"/>
      <c r="L56" s="22"/>
      <c r="M56" s="22"/>
      <c r="R56" s="108"/>
      <c r="S56" s="108"/>
      <c r="T56" s="108"/>
    </row>
    <row r="57" spans="1:20" ht="18.75">
      <c r="A57" s="23">
        <v>1</v>
      </c>
      <c r="B57" s="109" t="s">
        <v>30</v>
      </c>
      <c r="C57" s="109"/>
      <c r="D57" s="109"/>
      <c r="E57" s="109"/>
      <c r="F57" s="109"/>
      <c r="G57" s="109"/>
      <c r="H57" s="20"/>
      <c r="I57" s="20"/>
      <c r="J57" s="18"/>
      <c r="K57" s="18"/>
      <c r="L57" s="18"/>
      <c r="M57" s="18"/>
      <c r="R57" s="110"/>
      <c r="S57" s="110"/>
      <c r="T57" s="110"/>
    </row>
    <row r="58" spans="1:20" ht="18.75">
      <c r="A58" s="24">
        <v>2</v>
      </c>
      <c r="B58" s="102" t="s">
        <v>31</v>
      </c>
      <c r="C58" s="102"/>
      <c r="D58" s="102"/>
      <c r="E58" s="102"/>
      <c r="F58" s="103" t="str">
        <f>IF(AND($E$5=""),"",CONCATENATE(E5,",","  ",J5))</f>
        <v>abcdefg,  TEACHER</v>
      </c>
      <c r="G58" s="103"/>
      <c r="H58" s="103"/>
      <c r="I58" s="103"/>
      <c r="J58" s="19"/>
      <c r="K58" s="18"/>
      <c r="L58" s="18"/>
      <c r="M58" s="18"/>
      <c r="R58" s="104"/>
      <c r="S58" s="104"/>
      <c r="T58" s="104"/>
    </row>
    <row r="59" spans="1:20" ht="18.75">
      <c r="A59" s="25">
        <v>3</v>
      </c>
      <c r="B59" s="102" t="s">
        <v>32</v>
      </c>
      <c r="C59" s="102"/>
      <c r="D59" s="26"/>
      <c r="E59" s="26"/>
      <c r="F59" s="18"/>
      <c r="G59" s="18"/>
      <c r="H59" s="18"/>
      <c r="I59" s="27"/>
      <c r="J59" s="28"/>
      <c r="K59" s="28"/>
      <c r="L59" s="28"/>
      <c r="M59" s="28"/>
      <c r="R59" s="104"/>
      <c r="S59" s="104"/>
      <c r="T59" s="104"/>
    </row>
    <row r="60" spans="1:20" ht="18.75">
      <c r="A60" s="26"/>
      <c r="B60" s="26"/>
      <c r="C60" s="26"/>
      <c r="D60" s="26"/>
      <c r="E60" s="26"/>
      <c r="F60" s="18"/>
      <c r="G60" s="18"/>
      <c r="H60" s="18"/>
      <c r="I60" s="27"/>
      <c r="J60" s="29"/>
      <c r="K60" s="29"/>
      <c r="L60" s="29"/>
      <c r="M60" s="29"/>
      <c r="R60" s="21"/>
      <c r="S60" s="21"/>
      <c r="T60" s="21"/>
    </row>
    <row r="61" spans="1:20" ht="18.75">
      <c r="A61" s="18"/>
      <c r="B61" s="18"/>
      <c r="C61" s="18"/>
      <c r="D61" s="18"/>
      <c r="E61" s="18"/>
      <c r="F61" s="18"/>
      <c r="G61" s="18"/>
      <c r="H61" s="18"/>
      <c r="I61" s="27"/>
      <c r="J61" s="30"/>
      <c r="K61" s="30"/>
      <c r="L61" s="30"/>
      <c r="M61" s="30"/>
      <c r="R61" s="21"/>
      <c r="S61" s="21"/>
      <c r="T61" s="21"/>
    </row>
    <row r="62" spans="1:20" ht="18.75">
      <c r="A62" s="18"/>
      <c r="B62" s="18"/>
      <c r="C62" s="18"/>
      <c r="D62" s="18"/>
      <c r="E62" s="18"/>
      <c r="F62" s="18"/>
      <c r="G62" s="18"/>
      <c r="H62" s="18"/>
      <c r="I62" s="18"/>
      <c r="J62" s="30"/>
      <c r="K62" s="30"/>
      <c r="L62" s="30"/>
      <c r="M62" s="30"/>
    </row>
  </sheetData>
  <sheetProtection password="C1FB" sheet="1" objects="1" scenarios="1" formatCells="0" formatColumns="0" formatRows="0" insertColumns="0" insertRows="0" insertHyperlinks="0" deleteColumns="0" deleteRows="0"/>
  <mergeCells count="41">
    <mergeCell ref="AF15:AG15"/>
    <mergeCell ref="AF16:AG16"/>
    <mergeCell ref="A53:B53"/>
    <mergeCell ref="S53:T53"/>
    <mergeCell ref="B58:E58"/>
    <mergeCell ref="F58:I58"/>
    <mergeCell ref="R58:T59"/>
    <mergeCell ref="B59:C59"/>
    <mergeCell ref="C55:H55"/>
    <mergeCell ref="J55:K55"/>
    <mergeCell ref="L55:M55"/>
    <mergeCell ref="B56:I56"/>
    <mergeCell ref="R56:T56"/>
    <mergeCell ref="B57:G57"/>
    <mergeCell ref="R57:T57"/>
    <mergeCell ref="AF10:AG10"/>
    <mergeCell ref="AF11:AG11"/>
    <mergeCell ref="AF12:AG12"/>
    <mergeCell ref="AF13:AG13"/>
    <mergeCell ref="AF14:AG14"/>
    <mergeCell ref="R9:R10"/>
    <mergeCell ref="K54:L54"/>
    <mergeCell ref="M54:T54"/>
    <mergeCell ref="S9:S10"/>
    <mergeCell ref="T9:T10"/>
    <mergeCell ref="A9:A10"/>
    <mergeCell ref="B9:B10"/>
    <mergeCell ref="C9:G9"/>
    <mergeCell ref="H9:L9"/>
    <mergeCell ref="M9:Q9"/>
    <mergeCell ref="Z6:AB7"/>
    <mergeCell ref="A1:E1"/>
    <mergeCell ref="F1:Q1"/>
    <mergeCell ref="C3:Q3"/>
    <mergeCell ref="F4:Q4"/>
    <mergeCell ref="B5:D5"/>
    <mergeCell ref="E5:H5"/>
    <mergeCell ref="J5:L5"/>
    <mergeCell ref="M5:O5"/>
    <mergeCell ref="P5:T5"/>
    <mergeCell ref="B6:S7"/>
  </mergeCells>
  <hyperlinks>
    <hyperlink ref="AF15" r:id="rId1"/>
  </hyperlinks>
  <pageMargins left="0.7" right="0.2" top="0.5" bottom="0.5" header="0.3" footer="0.3"/>
  <pageSetup paperSize="9" scale="75" orientation="landscape" r:id="rId2"/>
  <drawing r:id="rId3"/>
</worksheet>
</file>

<file path=xl/worksheets/sheet2.xml><?xml version="1.0" encoding="utf-8"?>
<worksheet xmlns="http://schemas.openxmlformats.org/spreadsheetml/2006/main" xmlns:r="http://schemas.openxmlformats.org/officeDocument/2006/relationships">
  <dimension ref="A1:AG63"/>
  <sheetViews>
    <sheetView topLeftCell="A8" workbookViewId="0">
      <selection activeCell="V49" sqref="V49"/>
    </sheetView>
  </sheetViews>
  <sheetFormatPr defaultRowHeight="15"/>
  <cols>
    <col min="1" max="1" width="3.7109375" style="43" customWidth="1"/>
    <col min="2" max="2" width="8.5703125" style="43" customWidth="1"/>
    <col min="3" max="3" width="8.42578125" style="43" customWidth="1"/>
    <col min="4" max="4" width="7.28515625" style="43" customWidth="1"/>
    <col min="5" max="5" width="7.42578125" style="43" customWidth="1"/>
    <col min="6" max="6" width="7.7109375" style="43" customWidth="1"/>
    <col min="7" max="7" width="8.7109375" style="43" customWidth="1"/>
    <col min="8" max="8" width="9.140625" style="43"/>
    <col min="9" max="9" width="8.7109375" style="43" customWidth="1"/>
    <col min="10" max="10" width="7.7109375" style="43" customWidth="1"/>
    <col min="11" max="11" width="7.5703125" style="43" customWidth="1"/>
    <col min="12" max="12" width="9.140625" style="43"/>
    <col min="13" max="13" width="6.7109375" style="43" customWidth="1"/>
    <col min="14" max="14" width="7.85546875" style="43" customWidth="1"/>
    <col min="15" max="16" width="6.7109375" style="43" customWidth="1"/>
    <col min="17" max="17" width="7.5703125" style="43" customWidth="1"/>
    <col min="18" max="18" width="11.140625" style="43" customWidth="1"/>
    <col min="19" max="19" width="10.28515625" style="43" customWidth="1"/>
    <col min="20" max="20" width="11.42578125" style="43" customWidth="1"/>
    <col min="21" max="31" width="9.140625" style="43"/>
    <col min="32" max="32" width="56.85546875" style="43" customWidth="1"/>
    <col min="33" max="33" width="60.5703125" style="43" customWidth="1"/>
    <col min="34" max="16384" width="9.140625" style="43"/>
  </cols>
  <sheetData>
    <row r="1" spans="1:33" ht="18" customHeight="1">
      <c r="B1" s="44"/>
      <c r="C1" s="73" t="s">
        <v>37</v>
      </c>
      <c r="D1" s="73"/>
      <c r="E1" s="73"/>
      <c r="F1" s="73"/>
      <c r="G1" s="73"/>
      <c r="H1" s="73"/>
      <c r="I1" s="73"/>
      <c r="J1" s="73"/>
      <c r="K1" s="73"/>
      <c r="L1" s="73"/>
      <c r="M1" s="73"/>
      <c r="N1" s="73"/>
      <c r="O1" s="73"/>
      <c r="P1" s="73"/>
      <c r="Q1" s="73"/>
    </row>
    <row r="2" spans="1:33" ht="17.25" customHeight="1">
      <c r="F2" s="111" t="s">
        <v>1</v>
      </c>
      <c r="G2" s="111"/>
      <c r="H2" s="111"/>
      <c r="I2" s="111"/>
      <c r="J2" s="111"/>
      <c r="K2" s="111"/>
      <c r="L2" s="111"/>
      <c r="M2" s="111"/>
      <c r="N2" s="111"/>
      <c r="O2" s="111"/>
      <c r="P2" s="111"/>
      <c r="Q2" s="111"/>
    </row>
    <row r="3" spans="1:33" ht="21" customHeight="1">
      <c r="B3" s="112" t="s">
        <v>2</v>
      </c>
      <c r="C3" s="112"/>
      <c r="D3" s="112"/>
      <c r="E3" s="76" t="s">
        <v>35</v>
      </c>
      <c r="F3" s="76"/>
      <c r="G3" s="76"/>
      <c r="H3" s="76"/>
      <c r="I3" s="45" t="s">
        <v>3</v>
      </c>
      <c r="J3" s="77" t="s">
        <v>4</v>
      </c>
      <c r="K3" s="77"/>
      <c r="L3" s="77"/>
      <c r="M3" s="112" t="s">
        <v>5</v>
      </c>
      <c r="N3" s="112"/>
      <c r="O3" s="112"/>
      <c r="P3" s="77" t="s">
        <v>36</v>
      </c>
      <c r="Q3" s="77"/>
      <c r="R3" s="77"/>
      <c r="S3" s="77"/>
      <c r="T3" s="77"/>
    </row>
    <row r="4" spans="1:33" ht="12.75" customHeight="1">
      <c r="B4" s="79"/>
      <c r="C4" s="79"/>
      <c r="D4" s="79"/>
      <c r="E4" s="79"/>
      <c r="F4" s="79"/>
      <c r="G4" s="79"/>
      <c r="H4" s="79"/>
      <c r="I4" s="79"/>
      <c r="J4" s="79"/>
      <c r="K4" s="79"/>
      <c r="L4" s="79"/>
      <c r="M4" s="79"/>
      <c r="N4" s="79"/>
      <c r="O4" s="79"/>
      <c r="P4" s="79"/>
      <c r="Q4" s="79"/>
      <c r="R4" s="79"/>
      <c r="S4" s="79"/>
      <c r="Z4" s="117" t="s">
        <v>34</v>
      </c>
      <c r="AA4" s="117"/>
      <c r="AB4" s="117"/>
    </row>
    <row r="5" spans="1:33" ht="13.5" customHeight="1">
      <c r="B5" s="79"/>
      <c r="C5" s="79"/>
      <c r="D5" s="79"/>
      <c r="E5" s="79"/>
      <c r="F5" s="79"/>
      <c r="G5" s="79"/>
      <c r="H5" s="79"/>
      <c r="I5" s="79"/>
      <c r="J5" s="79"/>
      <c r="K5" s="79"/>
      <c r="L5" s="79"/>
      <c r="M5" s="79"/>
      <c r="N5" s="79"/>
      <c r="O5" s="79"/>
      <c r="P5" s="79"/>
      <c r="Q5" s="79"/>
      <c r="R5" s="79"/>
      <c r="S5" s="79"/>
      <c r="Z5" s="117"/>
      <c r="AA5" s="117"/>
      <c r="AB5" s="117"/>
    </row>
    <row r="6" spans="1:33" ht="7.5" customHeight="1">
      <c r="A6" s="46"/>
      <c r="B6" s="47"/>
      <c r="C6" s="47"/>
      <c r="D6" s="47"/>
      <c r="E6" s="47"/>
      <c r="F6" s="47"/>
      <c r="G6" s="47"/>
      <c r="H6" s="47"/>
      <c r="I6" s="47"/>
      <c r="J6" s="47"/>
      <c r="K6" s="47"/>
      <c r="L6" s="47"/>
      <c r="M6" s="47"/>
      <c r="N6" s="47"/>
      <c r="O6" s="47"/>
      <c r="P6" s="47"/>
      <c r="Q6" s="47"/>
      <c r="R6" s="47"/>
      <c r="Z6" s="117"/>
      <c r="AA6" s="117"/>
      <c r="AB6" s="117"/>
    </row>
    <row r="7" spans="1:33" ht="32.25" customHeight="1" thickBot="1">
      <c r="A7" s="113" t="s">
        <v>6</v>
      </c>
      <c r="B7" s="113" t="s">
        <v>7</v>
      </c>
      <c r="C7" s="114" t="s">
        <v>8</v>
      </c>
      <c r="D7" s="114"/>
      <c r="E7" s="114"/>
      <c r="F7" s="114"/>
      <c r="G7" s="114"/>
      <c r="H7" s="114" t="s">
        <v>57</v>
      </c>
      <c r="I7" s="114"/>
      <c r="J7" s="114"/>
      <c r="K7" s="114"/>
      <c r="L7" s="114"/>
      <c r="M7" s="114" t="s">
        <v>9</v>
      </c>
      <c r="N7" s="114"/>
      <c r="O7" s="114"/>
      <c r="P7" s="114"/>
      <c r="Q7" s="114"/>
      <c r="R7" s="115" t="s">
        <v>10</v>
      </c>
      <c r="S7" s="116" t="s">
        <v>11</v>
      </c>
      <c r="T7" s="116" t="s">
        <v>12</v>
      </c>
      <c r="Z7" s="117"/>
      <c r="AA7" s="117"/>
      <c r="AB7" s="117"/>
    </row>
    <row r="8" spans="1:33" ht="37.5" customHeight="1">
      <c r="A8" s="113"/>
      <c r="B8" s="113"/>
      <c r="C8" s="48" t="s">
        <v>13</v>
      </c>
      <c r="D8" s="48" t="s">
        <v>14</v>
      </c>
      <c r="E8" s="48" t="s">
        <v>15</v>
      </c>
      <c r="F8" s="48" t="s">
        <v>16</v>
      </c>
      <c r="G8" s="48" t="s">
        <v>17</v>
      </c>
      <c r="H8" s="48" t="s">
        <v>13</v>
      </c>
      <c r="I8" s="48" t="s">
        <v>14</v>
      </c>
      <c r="J8" s="48" t="s">
        <v>15</v>
      </c>
      <c r="K8" s="48" t="s">
        <v>16</v>
      </c>
      <c r="L8" s="48" t="s">
        <v>17</v>
      </c>
      <c r="M8" s="48" t="s">
        <v>13</v>
      </c>
      <c r="N8" s="48" t="s">
        <v>14</v>
      </c>
      <c r="O8" s="48" t="s">
        <v>15</v>
      </c>
      <c r="P8" s="48" t="s">
        <v>16</v>
      </c>
      <c r="Q8" s="48" t="s">
        <v>17</v>
      </c>
      <c r="R8" s="115"/>
      <c r="S8" s="116"/>
      <c r="T8" s="116"/>
      <c r="AF8" s="85" t="s">
        <v>18</v>
      </c>
      <c r="AG8" s="86"/>
    </row>
    <row r="9" spans="1:33" ht="18" customHeight="1">
      <c r="A9" s="49">
        <v>1</v>
      </c>
      <c r="B9" s="40">
        <v>41821</v>
      </c>
      <c r="C9" s="41">
        <v>14680</v>
      </c>
      <c r="D9" s="15">
        <f>IF(AND($E$3=""),"",IF(AND(C9=""),"",ROUND((C9*107%),0)))</f>
        <v>15708</v>
      </c>
      <c r="E9" s="42">
        <f>IF(AND($E$3=""),"",IF(AND(C9=""),"",ROUND((C9*10%),0)))</f>
        <v>1468</v>
      </c>
      <c r="F9" s="41">
        <v>0</v>
      </c>
      <c r="G9" s="15">
        <f>IF(AND($E$3=""),"",IF(AND(C9=""),"",SUM(C9:F9)))</f>
        <v>31856</v>
      </c>
      <c r="H9" s="41">
        <v>15720</v>
      </c>
      <c r="I9" s="15">
        <f>IF(AND($E$3=""),"",IF(AND(H9=""),"",ROUND((H9*107%),0)))</f>
        <v>16820</v>
      </c>
      <c r="J9" s="42">
        <f>IF(AND($E$3=""),"",IF(AND(H9=""),"",ROUND((H9*10%),0)))</f>
        <v>1572</v>
      </c>
      <c r="K9" s="41">
        <v>0</v>
      </c>
      <c r="L9" s="15">
        <f>IF(AND($E$3=""),"",IF(AND(H9=""),"",SUM(H9:K9)))</f>
        <v>34112</v>
      </c>
      <c r="M9" s="42">
        <f>IF(AND(C9=""),"",IF(AND(H9=""),"",C9-H9))</f>
        <v>-1040</v>
      </c>
      <c r="N9" s="42">
        <f>IF(AND(D9=""),"",IF(AND(I9=""),"",D9-I9))</f>
        <v>-1112</v>
      </c>
      <c r="O9" s="42">
        <f>IF(AND(E9=""),"",IF(AND(J9=""),"",E9-J9))</f>
        <v>-104</v>
      </c>
      <c r="P9" s="42">
        <f>IF(AND(F9=""),"",IF(AND(K9=""),"",F9-K9))</f>
        <v>0</v>
      </c>
      <c r="Q9" s="42">
        <f>IF(AND($E$3=""),"",IF(AND(M9=""),"",SUM(M9:P9)))</f>
        <v>-2256</v>
      </c>
      <c r="R9" s="15">
        <f>IF(AND(Q9=""),"",IF(AND(C9=0),"",Q9))</f>
        <v>-2256</v>
      </c>
      <c r="S9" s="15"/>
      <c r="T9" s="15"/>
      <c r="AF9" s="87" t="s">
        <v>19</v>
      </c>
      <c r="AG9" s="88"/>
    </row>
    <row r="10" spans="1:33" ht="21" customHeight="1">
      <c r="A10" s="49">
        <v>2</v>
      </c>
      <c r="B10" s="40">
        <v>41852</v>
      </c>
      <c r="C10" s="42">
        <f>IF(AND($E$3=""),"",IF(AND(C9=""),"",C9))</f>
        <v>14680</v>
      </c>
      <c r="D10" s="15">
        <f t="shared" ref="D10:D14" si="0">IF(AND($E$3=""),"",IF(AND(C10=""),"",ROUND((C10*107%),0)))</f>
        <v>15708</v>
      </c>
      <c r="E10" s="42">
        <f t="shared" ref="E10:E14" si="1">IF(AND($E$3=""),"",IF(AND(C10=""),"",ROUND((C10*10%),0)))</f>
        <v>1468</v>
      </c>
      <c r="F10" s="15">
        <f>IF(AND($E$3=""),"",IF(AND(C10=""),"",F9))</f>
        <v>0</v>
      </c>
      <c r="G10" s="15">
        <f t="shared" ref="G10:G53" si="2">IF(AND($E$3=""),"",IF(AND(C10=""),"",SUM(C10:F10)))</f>
        <v>31856</v>
      </c>
      <c r="H10" s="42">
        <f>IF(AND($E$3=""),"",IF(AND(H9=""),"",H9))</f>
        <v>15720</v>
      </c>
      <c r="I10" s="15">
        <f t="shared" ref="I10:I14" si="3">IF(AND($E$3=""),"",IF(AND(H10=""),"",ROUND((H10*107%),0)))</f>
        <v>16820</v>
      </c>
      <c r="J10" s="42">
        <f t="shared" ref="J10:J14" si="4">IF(AND($E$3=""),"",IF(AND(H10=""),"",ROUND((H10*10%),0)))</f>
        <v>1572</v>
      </c>
      <c r="K10" s="15">
        <f>IF(AND($E$3=""),"",IF(AND(H10=""),"",K9))</f>
        <v>0</v>
      </c>
      <c r="L10" s="15">
        <f t="shared" ref="L10:L53" si="5">IF(AND($E$3=""),"",IF(AND(H10=""),"",SUM(H10:K10)))</f>
        <v>34112</v>
      </c>
      <c r="M10" s="42">
        <f t="shared" ref="M10:P53" si="6">IF(AND(C10=""),"",IF(AND(H10=""),"",C10-H10))</f>
        <v>-1040</v>
      </c>
      <c r="N10" s="42">
        <f t="shared" si="6"/>
        <v>-1112</v>
      </c>
      <c r="O10" s="42">
        <f t="shared" si="6"/>
        <v>-104</v>
      </c>
      <c r="P10" s="42">
        <f t="shared" si="6"/>
        <v>0</v>
      </c>
      <c r="Q10" s="42">
        <f t="shared" ref="Q10:Q53" si="7">IF(AND($E$3=""),"",IF(AND(M10=""),"",SUM(M10:P10)))</f>
        <v>-2256</v>
      </c>
      <c r="R10" s="15">
        <f t="shared" ref="R10:R53" si="8">IF(AND(Q10=""),"",IF(AND(C10=0),"",Q10))</f>
        <v>-2256</v>
      </c>
      <c r="S10" s="15"/>
      <c r="T10" s="15"/>
      <c r="AF10" s="89" t="s">
        <v>20</v>
      </c>
      <c r="AG10" s="90"/>
    </row>
    <row r="11" spans="1:33" ht="21" customHeight="1">
      <c r="A11" s="49">
        <v>3</v>
      </c>
      <c r="B11" s="40">
        <v>41883</v>
      </c>
      <c r="C11" s="42">
        <f t="shared" ref="C11:C12" si="9">IF(AND($E$3=""),"",IF(AND(C10=""),"",C10))</f>
        <v>14680</v>
      </c>
      <c r="D11" s="15">
        <f t="shared" si="0"/>
        <v>15708</v>
      </c>
      <c r="E11" s="42">
        <f t="shared" si="1"/>
        <v>1468</v>
      </c>
      <c r="F11" s="15">
        <f t="shared" ref="F11:F14" si="10">IF(AND($E$3=""),"",IF(AND(C11=""),"",F10))</f>
        <v>0</v>
      </c>
      <c r="G11" s="15">
        <f>IF(AND($E$3=""),"",IF(AND(C11=""),"",SUM(C11:F11)))</f>
        <v>31856</v>
      </c>
      <c r="H11" s="42">
        <f>IF(AND($E$3=""),"",IF(AND(H10=""),"",H10))</f>
        <v>15720</v>
      </c>
      <c r="I11" s="15">
        <f t="shared" si="3"/>
        <v>16820</v>
      </c>
      <c r="J11" s="42">
        <f t="shared" si="4"/>
        <v>1572</v>
      </c>
      <c r="K11" s="15">
        <f t="shared" ref="K11:K14" si="11">IF(AND($E$3=""),"",IF(AND(H11=""),"",K10))</f>
        <v>0</v>
      </c>
      <c r="L11" s="15">
        <f t="shared" si="5"/>
        <v>34112</v>
      </c>
      <c r="M11" s="42">
        <f t="shared" si="6"/>
        <v>-1040</v>
      </c>
      <c r="N11" s="42">
        <f t="shared" si="6"/>
        <v>-1112</v>
      </c>
      <c r="O11" s="42">
        <f t="shared" si="6"/>
        <v>-104</v>
      </c>
      <c r="P11" s="42">
        <f t="shared" si="6"/>
        <v>0</v>
      </c>
      <c r="Q11" s="42">
        <f t="shared" si="7"/>
        <v>-2256</v>
      </c>
      <c r="R11" s="15">
        <f t="shared" si="8"/>
        <v>-2256</v>
      </c>
      <c r="S11" s="15"/>
      <c r="T11" s="15"/>
      <c r="AF11" s="91" t="s">
        <v>21</v>
      </c>
      <c r="AG11" s="92"/>
    </row>
    <row r="12" spans="1:33" ht="21" customHeight="1">
      <c r="A12" s="49">
        <v>4</v>
      </c>
      <c r="B12" s="40">
        <v>41913</v>
      </c>
      <c r="C12" s="42">
        <f t="shared" si="9"/>
        <v>14680</v>
      </c>
      <c r="D12" s="15">
        <f t="shared" si="0"/>
        <v>15708</v>
      </c>
      <c r="E12" s="42">
        <f t="shared" si="1"/>
        <v>1468</v>
      </c>
      <c r="F12" s="15">
        <f t="shared" si="10"/>
        <v>0</v>
      </c>
      <c r="G12" s="15">
        <f t="shared" si="2"/>
        <v>31856</v>
      </c>
      <c r="H12" s="42">
        <v>15720</v>
      </c>
      <c r="I12" s="15">
        <f t="shared" si="3"/>
        <v>16820</v>
      </c>
      <c r="J12" s="42">
        <f t="shared" si="4"/>
        <v>1572</v>
      </c>
      <c r="K12" s="15">
        <f t="shared" si="11"/>
        <v>0</v>
      </c>
      <c r="L12" s="15">
        <f t="shared" si="5"/>
        <v>34112</v>
      </c>
      <c r="M12" s="42">
        <f t="shared" si="6"/>
        <v>-1040</v>
      </c>
      <c r="N12" s="42">
        <f t="shared" si="6"/>
        <v>-1112</v>
      </c>
      <c r="O12" s="42">
        <f t="shared" si="6"/>
        <v>-104</v>
      </c>
      <c r="P12" s="42">
        <f t="shared" si="6"/>
        <v>0</v>
      </c>
      <c r="Q12" s="42">
        <f t="shared" si="7"/>
        <v>-2256</v>
      </c>
      <c r="R12" s="15">
        <f t="shared" si="8"/>
        <v>-2256</v>
      </c>
      <c r="S12" s="15"/>
      <c r="T12" s="15"/>
      <c r="AF12" s="93" t="s">
        <v>22</v>
      </c>
      <c r="AG12" s="94"/>
    </row>
    <row r="13" spans="1:33" ht="21" customHeight="1">
      <c r="A13" s="49">
        <v>5</v>
      </c>
      <c r="B13" s="40">
        <v>41944</v>
      </c>
      <c r="C13" s="42">
        <f t="shared" ref="C13:C52" si="12">IF(AND($E$3=""),"",IF(AND(C12=""),"",C12))</f>
        <v>14680</v>
      </c>
      <c r="D13" s="15">
        <f t="shared" si="0"/>
        <v>15708</v>
      </c>
      <c r="E13" s="42">
        <f t="shared" si="1"/>
        <v>1468</v>
      </c>
      <c r="F13" s="15">
        <f t="shared" si="10"/>
        <v>0</v>
      </c>
      <c r="G13" s="15">
        <f t="shared" si="2"/>
        <v>31856</v>
      </c>
      <c r="H13" s="42">
        <f t="shared" ref="H13:H52" si="13">IF(AND($E$3=""),"",IF(AND(H12=""),"",H12))</f>
        <v>15720</v>
      </c>
      <c r="I13" s="15">
        <f t="shared" si="3"/>
        <v>16820</v>
      </c>
      <c r="J13" s="42">
        <f t="shared" si="4"/>
        <v>1572</v>
      </c>
      <c r="K13" s="15">
        <f t="shared" si="11"/>
        <v>0</v>
      </c>
      <c r="L13" s="15">
        <f t="shared" si="5"/>
        <v>34112</v>
      </c>
      <c r="M13" s="42">
        <f t="shared" si="6"/>
        <v>-1040</v>
      </c>
      <c r="N13" s="42">
        <f t="shared" si="6"/>
        <v>-1112</v>
      </c>
      <c r="O13" s="42">
        <f t="shared" si="6"/>
        <v>-104</v>
      </c>
      <c r="P13" s="42">
        <f t="shared" si="6"/>
        <v>0</v>
      </c>
      <c r="Q13" s="42">
        <f t="shared" si="7"/>
        <v>-2256</v>
      </c>
      <c r="R13" s="15">
        <f t="shared" si="8"/>
        <v>-2256</v>
      </c>
      <c r="S13" s="15"/>
      <c r="T13" s="15"/>
      <c r="AF13" s="95" t="s">
        <v>23</v>
      </c>
      <c r="AG13" s="94"/>
    </row>
    <row r="14" spans="1:33" ht="21" customHeight="1" thickBot="1">
      <c r="A14" s="49">
        <v>6</v>
      </c>
      <c r="B14" s="40">
        <v>41974</v>
      </c>
      <c r="C14" s="42">
        <f t="shared" si="12"/>
        <v>14680</v>
      </c>
      <c r="D14" s="15">
        <f t="shared" si="0"/>
        <v>15708</v>
      </c>
      <c r="E14" s="42">
        <f t="shared" si="1"/>
        <v>1468</v>
      </c>
      <c r="F14" s="15">
        <f t="shared" si="10"/>
        <v>0</v>
      </c>
      <c r="G14" s="15">
        <f t="shared" si="2"/>
        <v>31856</v>
      </c>
      <c r="H14" s="42">
        <f t="shared" si="13"/>
        <v>15720</v>
      </c>
      <c r="I14" s="15">
        <f t="shared" si="3"/>
        <v>16820</v>
      </c>
      <c r="J14" s="42">
        <f t="shared" si="4"/>
        <v>1572</v>
      </c>
      <c r="K14" s="15">
        <f t="shared" si="11"/>
        <v>0</v>
      </c>
      <c r="L14" s="15">
        <f t="shared" si="5"/>
        <v>34112</v>
      </c>
      <c r="M14" s="42">
        <f t="shared" si="6"/>
        <v>-1040</v>
      </c>
      <c r="N14" s="42">
        <f t="shared" si="6"/>
        <v>-1112</v>
      </c>
      <c r="O14" s="42">
        <f t="shared" si="6"/>
        <v>-104</v>
      </c>
      <c r="P14" s="42">
        <f t="shared" si="6"/>
        <v>0</v>
      </c>
      <c r="Q14" s="42">
        <f t="shared" si="7"/>
        <v>-2256</v>
      </c>
      <c r="R14" s="15">
        <f t="shared" si="8"/>
        <v>-2256</v>
      </c>
      <c r="S14" s="15"/>
      <c r="T14" s="15"/>
      <c r="AF14" s="96" t="s">
        <v>24</v>
      </c>
      <c r="AG14" s="97"/>
    </row>
    <row r="15" spans="1:33" ht="21" customHeight="1">
      <c r="A15" s="49">
        <v>7</v>
      </c>
      <c r="B15" s="40">
        <v>42005</v>
      </c>
      <c r="C15" s="42">
        <f t="shared" si="12"/>
        <v>14680</v>
      </c>
      <c r="D15" s="15">
        <f t="shared" ref="D15:D20" si="14">IF(AND($E$3=""),"",IF(AND(C15=""),"",ROUND((C15*113%),0)))</f>
        <v>16588</v>
      </c>
      <c r="E15" s="42">
        <f t="shared" ref="E15:E21" si="15">IF(AND($E$3=""),"",IF(AND(C15=""),"",ROUND((C15*10%),0)))</f>
        <v>1468</v>
      </c>
      <c r="F15" s="15">
        <f t="shared" ref="F15:F21" si="16">IF(AND($E$3=""),"",IF(AND(C15=""),"",F14))</f>
        <v>0</v>
      </c>
      <c r="G15" s="15">
        <f t="shared" ref="G15:G21" si="17">IF(AND($E$3=""),"",IF(AND(C15=""),"",SUM(C15:F15)))</f>
        <v>32736</v>
      </c>
      <c r="H15" s="42">
        <f t="shared" si="13"/>
        <v>15720</v>
      </c>
      <c r="I15" s="15">
        <f t="shared" ref="I15:I20" si="18">IF(AND($E$3=""),"",IF(AND(H15=""),"",ROUND((H15*113%),0)))</f>
        <v>17764</v>
      </c>
      <c r="J15" s="42">
        <f t="shared" ref="J15:J21" si="19">IF(AND($E$3=""),"",IF(AND(H15=""),"",ROUND((H15*10%),0)))</f>
        <v>1572</v>
      </c>
      <c r="K15" s="15">
        <f t="shared" ref="K15:K21" si="20">IF(AND($E$3=""),"",IF(AND(H15=""),"",K14))</f>
        <v>0</v>
      </c>
      <c r="L15" s="15">
        <f t="shared" ref="L15:L21" si="21">IF(AND($E$3=""),"",IF(AND(H15=""),"",SUM(H15:K15)))</f>
        <v>35056</v>
      </c>
      <c r="M15" s="42">
        <f t="shared" ref="M15:M21" si="22">IF(AND(C15=""),"",IF(AND(H15=""),"",C15-H15))</f>
        <v>-1040</v>
      </c>
      <c r="N15" s="42">
        <f t="shared" ref="N15:N21" si="23">IF(AND(D15=""),"",IF(AND(I15=""),"",D15-I15))</f>
        <v>-1176</v>
      </c>
      <c r="O15" s="42">
        <f t="shared" ref="O15:O21" si="24">IF(AND(E15=""),"",IF(AND(J15=""),"",E15-J15))</f>
        <v>-104</v>
      </c>
      <c r="P15" s="42">
        <f t="shared" ref="P15:P21" si="25">IF(AND(F15=""),"",IF(AND(K15=""),"",F15-K15))</f>
        <v>0</v>
      </c>
      <c r="Q15" s="42">
        <f t="shared" ref="Q15:Q21" si="26">IF(AND($E$3=""),"",IF(AND(M15=""),"",SUM(M15:P15)))</f>
        <v>-2320</v>
      </c>
      <c r="R15" s="15">
        <f t="shared" ref="R15:R21" si="27">IF(AND(Q15=""),"",IF(AND(C15=0),"",Q15))</f>
        <v>-2320</v>
      </c>
      <c r="S15" s="15"/>
      <c r="T15" s="15"/>
      <c r="AF15" s="68"/>
      <c r="AG15" s="68"/>
    </row>
    <row r="16" spans="1:33" ht="21" customHeight="1">
      <c r="A16" s="49">
        <v>8</v>
      </c>
      <c r="B16" s="40">
        <v>42036</v>
      </c>
      <c r="C16" s="42">
        <f t="shared" si="12"/>
        <v>14680</v>
      </c>
      <c r="D16" s="15">
        <f t="shared" si="14"/>
        <v>16588</v>
      </c>
      <c r="E16" s="42">
        <f t="shared" si="15"/>
        <v>1468</v>
      </c>
      <c r="F16" s="15">
        <f t="shared" si="16"/>
        <v>0</v>
      </c>
      <c r="G16" s="15">
        <f t="shared" si="17"/>
        <v>32736</v>
      </c>
      <c r="H16" s="42">
        <f t="shared" si="13"/>
        <v>15720</v>
      </c>
      <c r="I16" s="15">
        <f t="shared" si="18"/>
        <v>17764</v>
      </c>
      <c r="J16" s="42">
        <f t="shared" si="19"/>
        <v>1572</v>
      </c>
      <c r="K16" s="15">
        <f t="shared" si="20"/>
        <v>0</v>
      </c>
      <c r="L16" s="15">
        <f t="shared" si="21"/>
        <v>35056</v>
      </c>
      <c r="M16" s="42">
        <f t="shared" si="22"/>
        <v>-1040</v>
      </c>
      <c r="N16" s="42">
        <f t="shared" si="23"/>
        <v>-1176</v>
      </c>
      <c r="O16" s="42">
        <f t="shared" si="24"/>
        <v>-104</v>
      </c>
      <c r="P16" s="42">
        <f t="shared" si="25"/>
        <v>0</v>
      </c>
      <c r="Q16" s="42">
        <f t="shared" si="26"/>
        <v>-2320</v>
      </c>
      <c r="R16" s="15">
        <f t="shared" si="27"/>
        <v>-2320</v>
      </c>
      <c r="S16" s="15"/>
      <c r="T16" s="15"/>
      <c r="AF16" s="68"/>
      <c r="AG16" s="68"/>
    </row>
    <row r="17" spans="1:33" ht="21" customHeight="1">
      <c r="A17" s="49">
        <v>9</v>
      </c>
      <c r="B17" s="40">
        <v>42064</v>
      </c>
      <c r="C17" s="42">
        <f t="shared" si="12"/>
        <v>14680</v>
      </c>
      <c r="D17" s="15">
        <f t="shared" si="14"/>
        <v>16588</v>
      </c>
      <c r="E17" s="42">
        <f t="shared" si="15"/>
        <v>1468</v>
      </c>
      <c r="F17" s="15">
        <f t="shared" si="16"/>
        <v>0</v>
      </c>
      <c r="G17" s="15">
        <f t="shared" si="17"/>
        <v>32736</v>
      </c>
      <c r="H17" s="42">
        <f t="shared" si="13"/>
        <v>15720</v>
      </c>
      <c r="I17" s="15">
        <f t="shared" si="18"/>
        <v>17764</v>
      </c>
      <c r="J17" s="42">
        <f t="shared" si="19"/>
        <v>1572</v>
      </c>
      <c r="K17" s="15">
        <f t="shared" si="20"/>
        <v>0</v>
      </c>
      <c r="L17" s="15">
        <f t="shared" si="21"/>
        <v>35056</v>
      </c>
      <c r="M17" s="42">
        <f t="shared" si="22"/>
        <v>-1040</v>
      </c>
      <c r="N17" s="42">
        <f t="shared" si="23"/>
        <v>-1176</v>
      </c>
      <c r="O17" s="42">
        <f t="shared" si="24"/>
        <v>-104</v>
      </c>
      <c r="P17" s="42">
        <f t="shared" si="25"/>
        <v>0</v>
      </c>
      <c r="Q17" s="42">
        <f t="shared" si="26"/>
        <v>-2320</v>
      </c>
      <c r="R17" s="15">
        <f t="shared" si="27"/>
        <v>-2320</v>
      </c>
      <c r="S17" s="15"/>
      <c r="T17" s="15"/>
      <c r="AF17" s="68"/>
      <c r="AG17" s="68"/>
    </row>
    <row r="18" spans="1:33" ht="21" customHeight="1">
      <c r="A18" s="49">
        <v>10</v>
      </c>
      <c r="B18" s="40">
        <v>42095</v>
      </c>
      <c r="C18" s="42">
        <f t="shared" si="12"/>
        <v>14680</v>
      </c>
      <c r="D18" s="15">
        <f t="shared" si="14"/>
        <v>16588</v>
      </c>
      <c r="E18" s="42">
        <f t="shared" si="15"/>
        <v>1468</v>
      </c>
      <c r="F18" s="15">
        <f t="shared" si="16"/>
        <v>0</v>
      </c>
      <c r="G18" s="15">
        <f t="shared" si="17"/>
        <v>32736</v>
      </c>
      <c r="H18" s="42">
        <f t="shared" si="13"/>
        <v>15720</v>
      </c>
      <c r="I18" s="15">
        <f t="shared" si="18"/>
        <v>17764</v>
      </c>
      <c r="J18" s="42">
        <f t="shared" si="19"/>
        <v>1572</v>
      </c>
      <c r="K18" s="15">
        <f t="shared" si="20"/>
        <v>0</v>
      </c>
      <c r="L18" s="15">
        <f t="shared" si="21"/>
        <v>35056</v>
      </c>
      <c r="M18" s="42">
        <f t="shared" si="22"/>
        <v>-1040</v>
      </c>
      <c r="N18" s="42">
        <f t="shared" si="23"/>
        <v>-1176</v>
      </c>
      <c r="O18" s="42">
        <f t="shared" si="24"/>
        <v>-104</v>
      </c>
      <c r="P18" s="42">
        <f t="shared" si="25"/>
        <v>0</v>
      </c>
      <c r="Q18" s="42">
        <f t="shared" si="26"/>
        <v>-2320</v>
      </c>
      <c r="R18" s="15">
        <f t="shared" si="27"/>
        <v>-2320</v>
      </c>
      <c r="S18" s="15"/>
      <c r="T18" s="15"/>
      <c r="AF18" s="68"/>
      <c r="AG18" s="68"/>
    </row>
    <row r="19" spans="1:33" ht="21" customHeight="1">
      <c r="A19" s="49">
        <v>11</v>
      </c>
      <c r="B19" s="40">
        <v>42125</v>
      </c>
      <c r="C19" s="42">
        <f t="shared" si="12"/>
        <v>14680</v>
      </c>
      <c r="D19" s="15">
        <f t="shared" si="14"/>
        <v>16588</v>
      </c>
      <c r="E19" s="42">
        <f t="shared" si="15"/>
        <v>1468</v>
      </c>
      <c r="F19" s="15">
        <f t="shared" si="16"/>
        <v>0</v>
      </c>
      <c r="G19" s="15">
        <f t="shared" si="17"/>
        <v>32736</v>
      </c>
      <c r="H19" s="42">
        <f t="shared" si="13"/>
        <v>15720</v>
      </c>
      <c r="I19" s="15">
        <f t="shared" si="18"/>
        <v>17764</v>
      </c>
      <c r="J19" s="42">
        <f t="shared" si="19"/>
        <v>1572</v>
      </c>
      <c r="K19" s="15">
        <f t="shared" si="20"/>
        <v>0</v>
      </c>
      <c r="L19" s="15">
        <f t="shared" si="21"/>
        <v>35056</v>
      </c>
      <c r="M19" s="42">
        <f t="shared" si="22"/>
        <v>-1040</v>
      </c>
      <c r="N19" s="42">
        <f t="shared" si="23"/>
        <v>-1176</v>
      </c>
      <c r="O19" s="42">
        <f t="shared" si="24"/>
        <v>-104</v>
      </c>
      <c r="P19" s="42">
        <f t="shared" si="25"/>
        <v>0</v>
      </c>
      <c r="Q19" s="42">
        <f t="shared" si="26"/>
        <v>-2320</v>
      </c>
      <c r="R19" s="15">
        <f t="shared" si="27"/>
        <v>-2320</v>
      </c>
      <c r="S19" s="15"/>
      <c r="T19" s="15"/>
      <c r="AF19" s="68"/>
      <c r="AG19" s="68"/>
    </row>
    <row r="20" spans="1:33" ht="21" customHeight="1">
      <c r="A20" s="49">
        <v>12</v>
      </c>
      <c r="B20" s="40">
        <v>42156</v>
      </c>
      <c r="C20" s="42">
        <f t="shared" si="12"/>
        <v>14680</v>
      </c>
      <c r="D20" s="15">
        <f t="shared" si="14"/>
        <v>16588</v>
      </c>
      <c r="E20" s="42">
        <f t="shared" si="15"/>
        <v>1468</v>
      </c>
      <c r="F20" s="15">
        <f t="shared" si="16"/>
        <v>0</v>
      </c>
      <c r="G20" s="15">
        <f t="shared" si="17"/>
        <v>32736</v>
      </c>
      <c r="H20" s="42">
        <f t="shared" si="13"/>
        <v>15720</v>
      </c>
      <c r="I20" s="15">
        <f t="shared" si="18"/>
        <v>17764</v>
      </c>
      <c r="J20" s="42">
        <f t="shared" si="19"/>
        <v>1572</v>
      </c>
      <c r="K20" s="15">
        <f t="shared" si="20"/>
        <v>0</v>
      </c>
      <c r="L20" s="15">
        <f t="shared" si="21"/>
        <v>35056</v>
      </c>
      <c r="M20" s="42">
        <f t="shared" si="22"/>
        <v>-1040</v>
      </c>
      <c r="N20" s="42">
        <f t="shared" si="23"/>
        <v>-1176</v>
      </c>
      <c r="O20" s="42">
        <f t="shared" si="24"/>
        <v>-104</v>
      </c>
      <c r="P20" s="42">
        <f t="shared" si="25"/>
        <v>0</v>
      </c>
      <c r="Q20" s="42">
        <f t="shared" si="26"/>
        <v>-2320</v>
      </c>
      <c r="R20" s="15">
        <f t="shared" si="27"/>
        <v>-2320</v>
      </c>
      <c r="S20" s="15"/>
      <c r="T20" s="15"/>
      <c r="AF20" s="68"/>
      <c r="AG20" s="68"/>
    </row>
    <row r="21" spans="1:33" ht="21" customHeight="1">
      <c r="A21" s="49">
        <v>13</v>
      </c>
      <c r="B21" s="40">
        <v>42186</v>
      </c>
      <c r="C21" s="42">
        <f>IF(AND($E$3=""),"",IF(AND(C20=""),"",ROUNDUP(ROUND(C20*3%,0),-1)+C20))</f>
        <v>15120</v>
      </c>
      <c r="D21" s="15">
        <f>IF(AND($E$3=""),"",IF(AND(C21=""),"",ROUND((C21*119%),0)))</f>
        <v>17993</v>
      </c>
      <c r="E21" s="42">
        <f t="shared" si="15"/>
        <v>1512</v>
      </c>
      <c r="F21" s="15">
        <f t="shared" si="16"/>
        <v>0</v>
      </c>
      <c r="G21" s="15">
        <f t="shared" si="17"/>
        <v>34625</v>
      </c>
      <c r="H21" s="42">
        <f>IF(AND($E$3=""),"",IF(AND(H20=""),"",ROUNDUP(ROUND(H20*3%,0),-1)+H20))</f>
        <v>16200</v>
      </c>
      <c r="I21" s="15">
        <f>IF(AND($E$3=""),"",IF(AND(H21=""),"",ROUND((H21*119%),0)))</f>
        <v>19278</v>
      </c>
      <c r="J21" s="42">
        <f t="shared" si="19"/>
        <v>1620</v>
      </c>
      <c r="K21" s="15">
        <f t="shared" si="20"/>
        <v>0</v>
      </c>
      <c r="L21" s="15">
        <f t="shared" si="21"/>
        <v>37098</v>
      </c>
      <c r="M21" s="42">
        <f t="shared" si="22"/>
        <v>-1080</v>
      </c>
      <c r="N21" s="42">
        <f t="shared" si="23"/>
        <v>-1285</v>
      </c>
      <c r="O21" s="42">
        <f t="shared" si="24"/>
        <v>-108</v>
      </c>
      <c r="P21" s="42">
        <f t="shared" si="25"/>
        <v>0</v>
      </c>
      <c r="Q21" s="42">
        <f t="shared" si="26"/>
        <v>-2473</v>
      </c>
      <c r="R21" s="15">
        <f t="shared" si="27"/>
        <v>-2473</v>
      </c>
      <c r="S21" s="15"/>
      <c r="T21" s="15"/>
      <c r="AF21" s="68"/>
      <c r="AG21" s="68"/>
    </row>
    <row r="22" spans="1:33" ht="21" customHeight="1">
      <c r="A22" s="49">
        <v>14</v>
      </c>
      <c r="B22" s="40">
        <v>42217</v>
      </c>
      <c r="C22" s="42">
        <f t="shared" si="12"/>
        <v>15120</v>
      </c>
      <c r="D22" s="15">
        <f>IF(AND($E$3=""),"",IF(AND(C22=""),"",ROUND((C22*119%),0)))</f>
        <v>17993</v>
      </c>
      <c r="E22" s="42">
        <f t="shared" ref="E22" si="28">IF(AND($E$3=""),"",IF(AND(C22=""),"",ROUND((C22*10%),0)))</f>
        <v>1512</v>
      </c>
      <c r="F22" s="15">
        <f t="shared" ref="F22" si="29">IF(AND($E$3=""),"",IF(AND(C22=""),"",F21))</f>
        <v>0</v>
      </c>
      <c r="G22" s="15">
        <f t="shared" ref="G22" si="30">IF(AND($E$3=""),"",IF(AND(C22=""),"",SUM(C22:F22)))</f>
        <v>34625</v>
      </c>
      <c r="H22" s="42">
        <f t="shared" si="13"/>
        <v>16200</v>
      </c>
      <c r="I22" s="15">
        <f>IF(AND($E$3=""),"",IF(AND(H22=""),"",ROUND((H22*119%),0)))</f>
        <v>19278</v>
      </c>
      <c r="J22" s="42">
        <f t="shared" ref="J22" si="31">IF(AND($E$3=""),"",IF(AND(H22=""),"",ROUND((H22*10%),0)))</f>
        <v>1620</v>
      </c>
      <c r="K22" s="15">
        <f t="shared" ref="K22" si="32">IF(AND($E$3=""),"",IF(AND(H22=""),"",K21))</f>
        <v>0</v>
      </c>
      <c r="L22" s="15">
        <f t="shared" ref="L22" si="33">IF(AND($E$3=""),"",IF(AND(H22=""),"",SUM(H22:K22)))</f>
        <v>37098</v>
      </c>
      <c r="M22" s="42">
        <f t="shared" ref="M22" si="34">IF(AND(C22=""),"",IF(AND(H22=""),"",C22-H22))</f>
        <v>-1080</v>
      </c>
      <c r="N22" s="42">
        <f t="shared" ref="N22" si="35">IF(AND(D22=""),"",IF(AND(I22=""),"",D22-I22))</f>
        <v>-1285</v>
      </c>
      <c r="O22" s="42">
        <f t="shared" ref="O22" si="36">IF(AND(E22=""),"",IF(AND(J22=""),"",E22-J22))</f>
        <v>-108</v>
      </c>
      <c r="P22" s="42">
        <f t="shared" ref="P22" si="37">IF(AND(F22=""),"",IF(AND(K22=""),"",F22-K22))</f>
        <v>0</v>
      </c>
      <c r="Q22" s="42">
        <f t="shared" ref="Q22" si="38">IF(AND($E$3=""),"",IF(AND(M22=""),"",SUM(M22:P22)))</f>
        <v>-2473</v>
      </c>
      <c r="R22" s="15">
        <f t="shared" ref="R22" si="39">IF(AND(Q22=""),"",IF(AND(C22=0),"",Q22))</f>
        <v>-2473</v>
      </c>
      <c r="S22" s="15"/>
      <c r="T22" s="15"/>
      <c r="AF22" s="68"/>
      <c r="AG22" s="68"/>
    </row>
    <row r="23" spans="1:33" ht="21" customHeight="1">
      <c r="A23" s="49">
        <v>15</v>
      </c>
      <c r="B23" s="40">
        <v>42248</v>
      </c>
      <c r="C23" s="42">
        <f t="shared" si="12"/>
        <v>15120</v>
      </c>
      <c r="D23" s="15">
        <f t="shared" ref="D23:D26" si="40">IF(AND($E$3=""),"",IF(AND(C23=""),"",ROUND((C23*119%),0)))</f>
        <v>17993</v>
      </c>
      <c r="E23" s="42">
        <f t="shared" ref="E23:E27" si="41">IF(AND($E$3=""),"",IF(AND(C23=""),"",ROUND((C23*10%),0)))</f>
        <v>1512</v>
      </c>
      <c r="F23" s="15">
        <f t="shared" ref="F23:F27" si="42">IF(AND($E$3=""),"",IF(AND(C23=""),"",F22))</f>
        <v>0</v>
      </c>
      <c r="G23" s="15">
        <f t="shared" ref="G23:G27" si="43">IF(AND($E$3=""),"",IF(AND(C23=""),"",SUM(C23:F23)))</f>
        <v>34625</v>
      </c>
      <c r="H23" s="42">
        <f t="shared" si="13"/>
        <v>16200</v>
      </c>
      <c r="I23" s="15">
        <f t="shared" ref="I23:I26" si="44">IF(AND($E$3=""),"",IF(AND(H23=""),"",ROUND((H23*119%),0)))</f>
        <v>19278</v>
      </c>
      <c r="J23" s="42">
        <f t="shared" ref="J23:J27" si="45">IF(AND($E$3=""),"",IF(AND(H23=""),"",ROUND((H23*10%),0)))</f>
        <v>1620</v>
      </c>
      <c r="K23" s="15">
        <f t="shared" ref="K23:K27" si="46">IF(AND($E$3=""),"",IF(AND(H23=""),"",K22))</f>
        <v>0</v>
      </c>
      <c r="L23" s="15">
        <f t="shared" ref="L23:L27" si="47">IF(AND($E$3=""),"",IF(AND(H23=""),"",SUM(H23:K23)))</f>
        <v>37098</v>
      </c>
      <c r="M23" s="42">
        <f t="shared" ref="M23:M27" si="48">IF(AND(C23=""),"",IF(AND(H23=""),"",C23-H23))</f>
        <v>-1080</v>
      </c>
      <c r="N23" s="42">
        <f t="shared" ref="N23:N27" si="49">IF(AND(D23=""),"",IF(AND(I23=""),"",D23-I23))</f>
        <v>-1285</v>
      </c>
      <c r="O23" s="42">
        <f t="shared" ref="O23:O27" si="50">IF(AND(E23=""),"",IF(AND(J23=""),"",E23-J23))</f>
        <v>-108</v>
      </c>
      <c r="P23" s="42">
        <f t="shared" ref="P23:P27" si="51">IF(AND(F23=""),"",IF(AND(K23=""),"",F23-K23))</f>
        <v>0</v>
      </c>
      <c r="Q23" s="42">
        <f t="shared" ref="Q23:Q27" si="52">IF(AND($E$3=""),"",IF(AND(M23=""),"",SUM(M23:P23)))</f>
        <v>-2473</v>
      </c>
      <c r="R23" s="15">
        <f t="shared" ref="R23:R27" si="53">IF(AND(Q23=""),"",IF(AND(C23=0),"",Q23))</f>
        <v>-2473</v>
      </c>
      <c r="S23" s="15"/>
      <c r="T23" s="15"/>
      <c r="AF23" s="68"/>
      <c r="AG23" s="68"/>
    </row>
    <row r="24" spans="1:33" ht="21" customHeight="1">
      <c r="A24" s="49">
        <v>16</v>
      </c>
      <c r="B24" s="40">
        <v>42278</v>
      </c>
      <c r="C24" s="42">
        <f t="shared" si="12"/>
        <v>15120</v>
      </c>
      <c r="D24" s="15">
        <f t="shared" si="40"/>
        <v>17993</v>
      </c>
      <c r="E24" s="42">
        <f t="shared" si="41"/>
        <v>1512</v>
      </c>
      <c r="F24" s="15">
        <f t="shared" si="42"/>
        <v>0</v>
      </c>
      <c r="G24" s="15">
        <f t="shared" si="43"/>
        <v>34625</v>
      </c>
      <c r="H24" s="42">
        <f t="shared" si="13"/>
        <v>16200</v>
      </c>
      <c r="I24" s="15">
        <f t="shared" si="44"/>
        <v>19278</v>
      </c>
      <c r="J24" s="42">
        <f t="shared" si="45"/>
        <v>1620</v>
      </c>
      <c r="K24" s="15">
        <f t="shared" si="46"/>
        <v>0</v>
      </c>
      <c r="L24" s="15">
        <f t="shared" si="47"/>
        <v>37098</v>
      </c>
      <c r="M24" s="42">
        <f t="shared" si="48"/>
        <v>-1080</v>
      </c>
      <c r="N24" s="42">
        <f t="shared" si="49"/>
        <v>-1285</v>
      </c>
      <c r="O24" s="42">
        <f t="shared" si="50"/>
        <v>-108</v>
      </c>
      <c r="P24" s="42">
        <f t="shared" si="51"/>
        <v>0</v>
      </c>
      <c r="Q24" s="42">
        <f t="shared" si="52"/>
        <v>-2473</v>
      </c>
      <c r="R24" s="15">
        <f t="shared" si="53"/>
        <v>-2473</v>
      </c>
      <c r="S24" s="15"/>
      <c r="T24" s="15"/>
      <c r="AF24" s="68"/>
      <c r="AG24" s="68"/>
    </row>
    <row r="25" spans="1:33" ht="21" customHeight="1">
      <c r="A25" s="49">
        <v>17</v>
      </c>
      <c r="B25" s="40">
        <v>42309</v>
      </c>
      <c r="C25" s="42">
        <f t="shared" si="12"/>
        <v>15120</v>
      </c>
      <c r="D25" s="15">
        <f t="shared" si="40"/>
        <v>17993</v>
      </c>
      <c r="E25" s="42">
        <f t="shared" si="41"/>
        <v>1512</v>
      </c>
      <c r="F25" s="15">
        <f t="shared" si="42"/>
        <v>0</v>
      </c>
      <c r="G25" s="15">
        <f t="shared" si="43"/>
        <v>34625</v>
      </c>
      <c r="H25" s="42">
        <f t="shared" si="13"/>
        <v>16200</v>
      </c>
      <c r="I25" s="15">
        <f t="shared" si="44"/>
        <v>19278</v>
      </c>
      <c r="J25" s="42">
        <f t="shared" si="45"/>
        <v>1620</v>
      </c>
      <c r="K25" s="15">
        <f t="shared" si="46"/>
        <v>0</v>
      </c>
      <c r="L25" s="15">
        <f t="shared" si="47"/>
        <v>37098</v>
      </c>
      <c r="M25" s="42">
        <f t="shared" si="48"/>
        <v>-1080</v>
      </c>
      <c r="N25" s="42">
        <f t="shared" si="49"/>
        <v>-1285</v>
      </c>
      <c r="O25" s="42">
        <f t="shared" si="50"/>
        <v>-108</v>
      </c>
      <c r="P25" s="42">
        <f t="shared" si="51"/>
        <v>0</v>
      </c>
      <c r="Q25" s="42">
        <f t="shared" si="52"/>
        <v>-2473</v>
      </c>
      <c r="R25" s="15">
        <f t="shared" si="53"/>
        <v>-2473</v>
      </c>
      <c r="S25" s="15"/>
      <c r="T25" s="15"/>
      <c r="AF25" s="68"/>
      <c r="AG25" s="68"/>
    </row>
    <row r="26" spans="1:33" ht="21" customHeight="1">
      <c r="A26" s="49">
        <v>18</v>
      </c>
      <c r="B26" s="40">
        <v>42339</v>
      </c>
      <c r="C26" s="42">
        <f t="shared" si="12"/>
        <v>15120</v>
      </c>
      <c r="D26" s="15">
        <f t="shared" si="40"/>
        <v>17993</v>
      </c>
      <c r="E26" s="42">
        <f t="shared" si="41"/>
        <v>1512</v>
      </c>
      <c r="F26" s="15">
        <f t="shared" si="42"/>
        <v>0</v>
      </c>
      <c r="G26" s="15">
        <f t="shared" si="43"/>
        <v>34625</v>
      </c>
      <c r="H26" s="42">
        <f t="shared" si="13"/>
        <v>16200</v>
      </c>
      <c r="I26" s="15">
        <f t="shared" si="44"/>
        <v>19278</v>
      </c>
      <c r="J26" s="42">
        <f t="shared" si="45"/>
        <v>1620</v>
      </c>
      <c r="K26" s="15">
        <f t="shared" si="46"/>
        <v>0</v>
      </c>
      <c r="L26" s="15">
        <f t="shared" si="47"/>
        <v>37098</v>
      </c>
      <c r="M26" s="42">
        <f t="shared" si="48"/>
        <v>-1080</v>
      </c>
      <c r="N26" s="42">
        <f t="shared" si="49"/>
        <v>-1285</v>
      </c>
      <c r="O26" s="42">
        <f t="shared" si="50"/>
        <v>-108</v>
      </c>
      <c r="P26" s="42">
        <f t="shared" si="51"/>
        <v>0</v>
      </c>
      <c r="Q26" s="42">
        <f t="shared" si="52"/>
        <v>-2473</v>
      </c>
      <c r="R26" s="15">
        <f t="shared" si="53"/>
        <v>-2473</v>
      </c>
      <c r="S26" s="15"/>
      <c r="T26" s="15"/>
      <c r="AF26" s="68"/>
      <c r="AG26" s="68"/>
    </row>
    <row r="27" spans="1:33" ht="21" customHeight="1">
      <c r="A27" s="49">
        <v>19</v>
      </c>
      <c r="B27" s="40">
        <v>42370</v>
      </c>
      <c r="C27" s="42">
        <f t="shared" si="12"/>
        <v>15120</v>
      </c>
      <c r="D27" s="15">
        <f>IF(AND($E$3=""),"",IF(AND(C27=""),"",ROUND((C27*125%),0)))</f>
        <v>18900</v>
      </c>
      <c r="E27" s="42">
        <f t="shared" si="41"/>
        <v>1512</v>
      </c>
      <c r="F27" s="15">
        <f t="shared" si="42"/>
        <v>0</v>
      </c>
      <c r="G27" s="15">
        <f t="shared" si="43"/>
        <v>35532</v>
      </c>
      <c r="H27" s="42">
        <f t="shared" si="13"/>
        <v>16200</v>
      </c>
      <c r="I27" s="15">
        <f>IF(AND($E$3=""),"",IF(AND(H27=""),"",ROUND((H27*125%),0)))</f>
        <v>20250</v>
      </c>
      <c r="J27" s="42">
        <f t="shared" si="45"/>
        <v>1620</v>
      </c>
      <c r="K27" s="15">
        <f t="shared" si="46"/>
        <v>0</v>
      </c>
      <c r="L27" s="15">
        <f t="shared" si="47"/>
        <v>38070</v>
      </c>
      <c r="M27" s="42">
        <f t="shared" si="48"/>
        <v>-1080</v>
      </c>
      <c r="N27" s="42">
        <f t="shared" si="49"/>
        <v>-1350</v>
      </c>
      <c r="O27" s="42">
        <f t="shared" si="50"/>
        <v>-108</v>
      </c>
      <c r="P27" s="42">
        <f t="shared" si="51"/>
        <v>0</v>
      </c>
      <c r="Q27" s="42">
        <f t="shared" si="52"/>
        <v>-2538</v>
      </c>
      <c r="R27" s="15">
        <f t="shared" si="53"/>
        <v>-2538</v>
      </c>
      <c r="S27" s="15"/>
      <c r="T27" s="15"/>
      <c r="AF27" s="68"/>
      <c r="AG27" s="68"/>
    </row>
    <row r="28" spans="1:33" ht="21" customHeight="1">
      <c r="A28" s="49">
        <v>20</v>
      </c>
      <c r="B28" s="40">
        <v>42401</v>
      </c>
      <c r="C28" s="42">
        <f t="shared" si="12"/>
        <v>15120</v>
      </c>
      <c r="D28" s="15">
        <f t="shared" ref="D28:D32" si="54">IF(AND($E$3=""),"",IF(AND(C28=""),"",ROUND((C28*125%),0)))</f>
        <v>18900</v>
      </c>
      <c r="E28" s="42">
        <f t="shared" ref="E28:E34" si="55">IF(AND($E$3=""),"",IF(AND(C28=""),"",ROUND((C28*10%),0)))</f>
        <v>1512</v>
      </c>
      <c r="F28" s="15">
        <f t="shared" ref="F28:F34" si="56">IF(AND($E$3=""),"",IF(AND(C28=""),"",F27))</f>
        <v>0</v>
      </c>
      <c r="G28" s="15">
        <f t="shared" ref="G28:G34" si="57">IF(AND($E$3=""),"",IF(AND(C28=""),"",SUM(C28:F28)))</f>
        <v>35532</v>
      </c>
      <c r="H28" s="42">
        <f t="shared" si="13"/>
        <v>16200</v>
      </c>
      <c r="I28" s="15">
        <f t="shared" ref="I28:I32" si="58">IF(AND($E$3=""),"",IF(AND(H28=""),"",ROUND((H28*125%),0)))</f>
        <v>20250</v>
      </c>
      <c r="J28" s="42">
        <f t="shared" ref="J28:J34" si="59">IF(AND($E$3=""),"",IF(AND(H28=""),"",ROUND((H28*10%),0)))</f>
        <v>1620</v>
      </c>
      <c r="K28" s="15">
        <f t="shared" ref="K28:K34" si="60">IF(AND($E$3=""),"",IF(AND(H28=""),"",K27))</f>
        <v>0</v>
      </c>
      <c r="L28" s="15">
        <f t="shared" ref="L28:L34" si="61">IF(AND($E$3=""),"",IF(AND(H28=""),"",SUM(H28:K28)))</f>
        <v>38070</v>
      </c>
      <c r="M28" s="42">
        <f t="shared" ref="M28:M34" si="62">IF(AND(C28=""),"",IF(AND(H28=""),"",C28-H28))</f>
        <v>-1080</v>
      </c>
      <c r="N28" s="42">
        <f t="shared" ref="N28:N34" si="63">IF(AND(D28=""),"",IF(AND(I28=""),"",D28-I28))</f>
        <v>-1350</v>
      </c>
      <c r="O28" s="42">
        <f t="shared" ref="O28:O34" si="64">IF(AND(E28=""),"",IF(AND(J28=""),"",E28-J28))</f>
        <v>-108</v>
      </c>
      <c r="P28" s="42">
        <f t="shared" ref="P28:P34" si="65">IF(AND(F28=""),"",IF(AND(K28=""),"",F28-K28))</f>
        <v>0</v>
      </c>
      <c r="Q28" s="42">
        <f t="shared" ref="Q28:Q34" si="66">IF(AND($E$3=""),"",IF(AND(M28=""),"",SUM(M28:P28)))</f>
        <v>-2538</v>
      </c>
      <c r="R28" s="15">
        <f t="shared" ref="R28:R34" si="67">IF(AND(Q28=""),"",IF(AND(C28=0),"",Q28))</f>
        <v>-2538</v>
      </c>
      <c r="S28" s="15"/>
      <c r="T28" s="15"/>
      <c r="AF28" s="68"/>
      <c r="AG28" s="68"/>
    </row>
    <row r="29" spans="1:33" ht="21" customHeight="1">
      <c r="A29" s="49">
        <v>21</v>
      </c>
      <c r="B29" s="40">
        <v>42430</v>
      </c>
      <c r="C29" s="42">
        <f t="shared" si="12"/>
        <v>15120</v>
      </c>
      <c r="D29" s="15">
        <f t="shared" si="54"/>
        <v>18900</v>
      </c>
      <c r="E29" s="42">
        <f t="shared" si="55"/>
        <v>1512</v>
      </c>
      <c r="F29" s="15">
        <f t="shared" si="56"/>
        <v>0</v>
      </c>
      <c r="G29" s="15">
        <f t="shared" si="57"/>
        <v>35532</v>
      </c>
      <c r="H29" s="42">
        <f t="shared" si="13"/>
        <v>16200</v>
      </c>
      <c r="I29" s="15">
        <f t="shared" si="58"/>
        <v>20250</v>
      </c>
      <c r="J29" s="42">
        <f t="shared" si="59"/>
        <v>1620</v>
      </c>
      <c r="K29" s="15">
        <f t="shared" si="60"/>
        <v>0</v>
      </c>
      <c r="L29" s="15">
        <f t="shared" si="61"/>
        <v>38070</v>
      </c>
      <c r="M29" s="42">
        <f t="shared" si="62"/>
        <v>-1080</v>
      </c>
      <c r="N29" s="42">
        <f t="shared" si="63"/>
        <v>-1350</v>
      </c>
      <c r="O29" s="42">
        <f t="shared" si="64"/>
        <v>-108</v>
      </c>
      <c r="P29" s="42">
        <f t="shared" si="65"/>
        <v>0</v>
      </c>
      <c r="Q29" s="42">
        <f t="shared" si="66"/>
        <v>-2538</v>
      </c>
      <c r="R29" s="15">
        <f t="shared" si="67"/>
        <v>-2538</v>
      </c>
      <c r="S29" s="15"/>
      <c r="T29" s="15"/>
      <c r="AF29" s="68"/>
      <c r="AG29" s="68"/>
    </row>
    <row r="30" spans="1:33" ht="21" customHeight="1">
      <c r="A30" s="49">
        <v>22</v>
      </c>
      <c r="B30" s="40">
        <v>42461</v>
      </c>
      <c r="C30" s="42">
        <f t="shared" si="12"/>
        <v>15120</v>
      </c>
      <c r="D30" s="15">
        <f t="shared" si="54"/>
        <v>18900</v>
      </c>
      <c r="E30" s="42">
        <f t="shared" si="55"/>
        <v>1512</v>
      </c>
      <c r="F30" s="15">
        <f t="shared" si="56"/>
        <v>0</v>
      </c>
      <c r="G30" s="15">
        <f t="shared" si="57"/>
        <v>35532</v>
      </c>
      <c r="H30" s="42">
        <f t="shared" si="13"/>
        <v>16200</v>
      </c>
      <c r="I30" s="15">
        <f t="shared" si="58"/>
        <v>20250</v>
      </c>
      <c r="J30" s="42">
        <f t="shared" si="59"/>
        <v>1620</v>
      </c>
      <c r="K30" s="15">
        <f t="shared" si="60"/>
        <v>0</v>
      </c>
      <c r="L30" s="15">
        <f t="shared" si="61"/>
        <v>38070</v>
      </c>
      <c r="M30" s="42">
        <f t="shared" si="62"/>
        <v>-1080</v>
      </c>
      <c r="N30" s="42">
        <f t="shared" si="63"/>
        <v>-1350</v>
      </c>
      <c r="O30" s="42">
        <f t="shared" si="64"/>
        <v>-108</v>
      </c>
      <c r="P30" s="42">
        <f t="shared" si="65"/>
        <v>0</v>
      </c>
      <c r="Q30" s="42">
        <f t="shared" si="66"/>
        <v>-2538</v>
      </c>
      <c r="R30" s="15">
        <f t="shared" si="67"/>
        <v>-2538</v>
      </c>
      <c r="S30" s="15"/>
      <c r="T30" s="15"/>
      <c r="AF30" s="68"/>
      <c r="AG30" s="68"/>
    </row>
    <row r="31" spans="1:33" ht="21" customHeight="1">
      <c r="A31" s="49">
        <v>23</v>
      </c>
      <c r="B31" s="40">
        <v>42491</v>
      </c>
      <c r="C31" s="42">
        <f t="shared" si="12"/>
        <v>15120</v>
      </c>
      <c r="D31" s="15">
        <f t="shared" si="54"/>
        <v>18900</v>
      </c>
      <c r="E31" s="42">
        <f t="shared" si="55"/>
        <v>1512</v>
      </c>
      <c r="F31" s="15">
        <f t="shared" si="56"/>
        <v>0</v>
      </c>
      <c r="G31" s="15">
        <f t="shared" si="57"/>
        <v>35532</v>
      </c>
      <c r="H31" s="42">
        <f t="shared" si="13"/>
        <v>16200</v>
      </c>
      <c r="I31" s="15">
        <f t="shared" si="58"/>
        <v>20250</v>
      </c>
      <c r="J31" s="42">
        <f t="shared" si="59"/>
        <v>1620</v>
      </c>
      <c r="K31" s="15">
        <f t="shared" si="60"/>
        <v>0</v>
      </c>
      <c r="L31" s="15">
        <f t="shared" si="61"/>
        <v>38070</v>
      </c>
      <c r="M31" s="42">
        <f t="shared" si="62"/>
        <v>-1080</v>
      </c>
      <c r="N31" s="42">
        <f t="shared" si="63"/>
        <v>-1350</v>
      </c>
      <c r="O31" s="42">
        <f t="shared" si="64"/>
        <v>-108</v>
      </c>
      <c r="P31" s="42">
        <f t="shared" si="65"/>
        <v>0</v>
      </c>
      <c r="Q31" s="42">
        <f t="shared" si="66"/>
        <v>-2538</v>
      </c>
      <c r="R31" s="15">
        <f t="shared" si="67"/>
        <v>-2538</v>
      </c>
      <c r="S31" s="15"/>
      <c r="T31" s="15"/>
      <c r="AF31" s="68"/>
      <c r="AG31" s="68"/>
    </row>
    <row r="32" spans="1:33" ht="21" customHeight="1">
      <c r="A32" s="49">
        <v>24</v>
      </c>
      <c r="B32" s="40">
        <v>42522</v>
      </c>
      <c r="C32" s="42">
        <f t="shared" si="12"/>
        <v>15120</v>
      </c>
      <c r="D32" s="15">
        <f t="shared" si="54"/>
        <v>18900</v>
      </c>
      <c r="E32" s="42">
        <f t="shared" si="55"/>
        <v>1512</v>
      </c>
      <c r="F32" s="15">
        <f t="shared" si="56"/>
        <v>0</v>
      </c>
      <c r="G32" s="15">
        <f t="shared" si="57"/>
        <v>35532</v>
      </c>
      <c r="H32" s="42">
        <f t="shared" si="13"/>
        <v>16200</v>
      </c>
      <c r="I32" s="15">
        <f t="shared" si="58"/>
        <v>20250</v>
      </c>
      <c r="J32" s="42">
        <f t="shared" si="59"/>
        <v>1620</v>
      </c>
      <c r="K32" s="15">
        <f t="shared" si="60"/>
        <v>0</v>
      </c>
      <c r="L32" s="15">
        <f t="shared" si="61"/>
        <v>38070</v>
      </c>
      <c r="M32" s="42">
        <f t="shared" si="62"/>
        <v>-1080</v>
      </c>
      <c r="N32" s="42">
        <f t="shared" si="63"/>
        <v>-1350</v>
      </c>
      <c r="O32" s="42">
        <f t="shared" si="64"/>
        <v>-108</v>
      </c>
      <c r="P32" s="42">
        <f t="shared" si="65"/>
        <v>0</v>
      </c>
      <c r="Q32" s="42">
        <f t="shared" si="66"/>
        <v>-2538</v>
      </c>
      <c r="R32" s="15">
        <f t="shared" si="67"/>
        <v>-2538</v>
      </c>
      <c r="S32" s="15"/>
      <c r="T32" s="15"/>
      <c r="AF32" s="68"/>
      <c r="AG32" s="68"/>
    </row>
    <row r="33" spans="1:33" ht="21" customHeight="1">
      <c r="A33" s="49">
        <v>25</v>
      </c>
      <c r="B33" s="40">
        <v>42552</v>
      </c>
      <c r="C33" s="42">
        <f>IF(AND($E$3=""),"",IF(AND(C32=""),"",ROUNDUP(ROUND(C32*3%,0),-1)+C32))</f>
        <v>15580</v>
      </c>
      <c r="D33" s="15">
        <f>IF(AND($E$3=""),"",IF(AND(C33=""),"",ROUND((C33*132%),0)))</f>
        <v>20566</v>
      </c>
      <c r="E33" s="42">
        <f t="shared" si="55"/>
        <v>1558</v>
      </c>
      <c r="F33" s="15">
        <f t="shared" si="56"/>
        <v>0</v>
      </c>
      <c r="G33" s="15">
        <f t="shared" si="57"/>
        <v>37704</v>
      </c>
      <c r="H33" s="42">
        <f>IF(AND($E$3=""),"",IF(AND(H32=""),"",ROUNDUP(ROUND(H32*3%,0),-1)+H32))</f>
        <v>16690</v>
      </c>
      <c r="I33" s="15">
        <f>IF(AND($E$3=""),"",IF(AND(H33=""),"",ROUND((H33*132%),0)))</f>
        <v>22031</v>
      </c>
      <c r="J33" s="42">
        <f t="shared" si="59"/>
        <v>1669</v>
      </c>
      <c r="K33" s="15">
        <f t="shared" si="60"/>
        <v>0</v>
      </c>
      <c r="L33" s="15">
        <f t="shared" si="61"/>
        <v>40390</v>
      </c>
      <c r="M33" s="42">
        <f t="shared" si="62"/>
        <v>-1110</v>
      </c>
      <c r="N33" s="42">
        <f t="shared" si="63"/>
        <v>-1465</v>
      </c>
      <c r="O33" s="42">
        <f t="shared" si="64"/>
        <v>-111</v>
      </c>
      <c r="P33" s="42">
        <f t="shared" si="65"/>
        <v>0</v>
      </c>
      <c r="Q33" s="42">
        <f t="shared" si="66"/>
        <v>-2686</v>
      </c>
      <c r="R33" s="15">
        <f t="shared" si="67"/>
        <v>-2686</v>
      </c>
      <c r="S33" s="15"/>
      <c r="T33" s="15"/>
      <c r="AF33" s="68"/>
      <c r="AG33" s="68"/>
    </row>
    <row r="34" spans="1:33" ht="21" customHeight="1">
      <c r="A34" s="49">
        <v>26</v>
      </c>
      <c r="B34" s="40">
        <v>42583</v>
      </c>
      <c r="C34" s="42">
        <f t="shared" si="12"/>
        <v>15580</v>
      </c>
      <c r="D34" s="15">
        <f>IF(AND($E$3=""),"",IF(AND(C34=""),"",ROUND((C34*132%),0)))</f>
        <v>20566</v>
      </c>
      <c r="E34" s="42">
        <f t="shared" si="55"/>
        <v>1558</v>
      </c>
      <c r="F34" s="15">
        <f t="shared" si="56"/>
        <v>0</v>
      </c>
      <c r="G34" s="15">
        <f t="shared" si="57"/>
        <v>37704</v>
      </c>
      <c r="H34" s="42">
        <f t="shared" si="13"/>
        <v>16690</v>
      </c>
      <c r="I34" s="15">
        <f>IF(AND($E$3=""),"",IF(AND(H34=""),"",ROUND((H34*132%),0)))</f>
        <v>22031</v>
      </c>
      <c r="J34" s="42">
        <f t="shared" si="59"/>
        <v>1669</v>
      </c>
      <c r="K34" s="15">
        <f t="shared" si="60"/>
        <v>0</v>
      </c>
      <c r="L34" s="15">
        <f t="shared" si="61"/>
        <v>40390</v>
      </c>
      <c r="M34" s="42">
        <f t="shared" si="62"/>
        <v>-1110</v>
      </c>
      <c r="N34" s="42">
        <f t="shared" si="63"/>
        <v>-1465</v>
      </c>
      <c r="O34" s="42">
        <f t="shared" si="64"/>
        <v>-111</v>
      </c>
      <c r="P34" s="42">
        <f t="shared" si="65"/>
        <v>0</v>
      </c>
      <c r="Q34" s="42">
        <f t="shared" si="66"/>
        <v>-2686</v>
      </c>
      <c r="R34" s="15">
        <f t="shared" si="67"/>
        <v>-2686</v>
      </c>
      <c r="S34" s="15"/>
      <c r="T34" s="15"/>
      <c r="AF34" s="68"/>
      <c r="AG34" s="68"/>
    </row>
    <row r="35" spans="1:33" ht="21" customHeight="1">
      <c r="A35" s="49">
        <v>27</v>
      </c>
      <c r="B35" s="40">
        <v>42614</v>
      </c>
      <c r="C35" s="42">
        <f t="shared" si="12"/>
        <v>15580</v>
      </c>
      <c r="D35" s="15">
        <f t="shared" ref="D35:D38" si="68">IF(AND($E$3=""),"",IF(AND(C35=""),"",ROUND((C35*132%),0)))</f>
        <v>20566</v>
      </c>
      <c r="E35" s="42">
        <f t="shared" ref="E35:E39" si="69">IF(AND($E$3=""),"",IF(AND(C35=""),"",ROUND((C35*10%),0)))</f>
        <v>1558</v>
      </c>
      <c r="F35" s="15">
        <f t="shared" ref="F35:F39" si="70">IF(AND($E$3=""),"",IF(AND(C35=""),"",F34))</f>
        <v>0</v>
      </c>
      <c r="G35" s="15">
        <f t="shared" ref="G35:G39" si="71">IF(AND($E$3=""),"",IF(AND(C35=""),"",SUM(C35:F35)))</f>
        <v>37704</v>
      </c>
      <c r="H35" s="42">
        <f t="shared" si="13"/>
        <v>16690</v>
      </c>
      <c r="I35" s="15">
        <f t="shared" ref="I35:I38" si="72">IF(AND($E$3=""),"",IF(AND(H35=""),"",ROUND((H35*132%),0)))</f>
        <v>22031</v>
      </c>
      <c r="J35" s="42">
        <f t="shared" ref="J35:J39" si="73">IF(AND($E$3=""),"",IF(AND(H35=""),"",ROUND((H35*10%),0)))</f>
        <v>1669</v>
      </c>
      <c r="K35" s="15">
        <f t="shared" ref="K35:K39" si="74">IF(AND($E$3=""),"",IF(AND(H35=""),"",K34))</f>
        <v>0</v>
      </c>
      <c r="L35" s="15">
        <f t="shared" ref="L35:L39" si="75">IF(AND($E$3=""),"",IF(AND(H35=""),"",SUM(H35:K35)))</f>
        <v>40390</v>
      </c>
      <c r="M35" s="42">
        <f t="shared" ref="M35:M39" si="76">IF(AND(C35=""),"",IF(AND(H35=""),"",C35-H35))</f>
        <v>-1110</v>
      </c>
      <c r="N35" s="42">
        <f t="shared" ref="N35:N39" si="77">IF(AND(D35=""),"",IF(AND(I35=""),"",D35-I35))</f>
        <v>-1465</v>
      </c>
      <c r="O35" s="42">
        <f t="shared" ref="O35:O39" si="78">IF(AND(E35=""),"",IF(AND(J35=""),"",E35-J35))</f>
        <v>-111</v>
      </c>
      <c r="P35" s="42">
        <f t="shared" ref="P35:P39" si="79">IF(AND(F35=""),"",IF(AND(K35=""),"",F35-K35))</f>
        <v>0</v>
      </c>
      <c r="Q35" s="42">
        <f t="shared" ref="Q35:Q39" si="80">IF(AND($E$3=""),"",IF(AND(M35=""),"",SUM(M35:P35)))</f>
        <v>-2686</v>
      </c>
      <c r="R35" s="15">
        <f t="shared" ref="R35:R39" si="81">IF(AND(Q35=""),"",IF(AND(C35=0),"",Q35))</f>
        <v>-2686</v>
      </c>
      <c r="S35" s="15"/>
      <c r="T35" s="15"/>
      <c r="AF35" s="68"/>
      <c r="AG35" s="68"/>
    </row>
    <row r="36" spans="1:33" ht="21" customHeight="1">
      <c r="A36" s="49">
        <v>28</v>
      </c>
      <c r="B36" s="40">
        <v>42644</v>
      </c>
      <c r="C36" s="42">
        <f t="shared" si="12"/>
        <v>15580</v>
      </c>
      <c r="D36" s="15">
        <f t="shared" si="68"/>
        <v>20566</v>
      </c>
      <c r="E36" s="42">
        <f t="shared" si="69"/>
        <v>1558</v>
      </c>
      <c r="F36" s="15">
        <f t="shared" si="70"/>
        <v>0</v>
      </c>
      <c r="G36" s="15">
        <f t="shared" si="71"/>
        <v>37704</v>
      </c>
      <c r="H36" s="42">
        <f t="shared" si="13"/>
        <v>16690</v>
      </c>
      <c r="I36" s="15">
        <f t="shared" si="72"/>
        <v>22031</v>
      </c>
      <c r="J36" s="42">
        <f t="shared" si="73"/>
        <v>1669</v>
      </c>
      <c r="K36" s="15">
        <f t="shared" si="74"/>
        <v>0</v>
      </c>
      <c r="L36" s="15">
        <f t="shared" si="75"/>
        <v>40390</v>
      </c>
      <c r="M36" s="42">
        <f t="shared" si="76"/>
        <v>-1110</v>
      </c>
      <c r="N36" s="42">
        <f t="shared" si="77"/>
        <v>-1465</v>
      </c>
      <c r="O36" s="42">
        <f t="shared" si="78"/>
        <v>-111</v>
      </c>
      <c r="P36" s="42">
        <f t="shared" si="79"/>
        <v>0</v>
      </c>
      <c r="Q36" s="42">
        <f t="shared" si="80"/>
        <v>-2686</v>
      </c>
      <c r="R36" s="15">
        <f t="shared" si="81"/>
        <v>-2686</v>
      </c>
      <c r="S36" s="15"/>
      <c r="T36" s="15"/>
      <c r="AF36" s="68"/>
      <c r="AG36" s="68"/>
    </row>
    <row r="37" spans="1:33" ht="21" customHeight="1">
      <c r="A37" s="49">
        <v>29</v>
      </c>
      <c r="B37" s="40">
        <v>42675</v>
      </c>
      <c r="C37" s="42">
        <f t="shared" si="12"/>
        <v>15580</v>
      </c>
      <c r="D37" s="15">
        <f t="shared" si="68"/>
        <v>20566</v>
      </c>
      <c r="E37" s="42">
        <f t="shared" si="69"/>
        <v>1558</v>
      </c>
      <c r="F37" s="15">
        <f t="shared" si="70"/>
        <v>0</v>
      </c>
      <c r="G37" s="15">
        <f t="shared" si="71"/>
        <v>37704</v>
      </c>
      <c r="H37" s="42">
        <f t="shared" si="13"/>
        <v>16690</v>
      </c>
      <c r="I37" s="15">
        <f t="shared" si="72"/>
        <v>22031</v>
      </c>
      <c r="J37" s="42">
        <f t="shared" si="73"/>
        <v>1669</v>
      </c>
      <c r="K37" s="15">
        <f t="shared" si="74"/>
        <v>0</v>
      </c>
      <c r="L37" s="15">
        <f t="shared" si="75"/>
        <v>40390</v>
      </c>
      <c r="M37" s="42">
        <f t="shared" si="76"/>
        <v>-1110</v>
      </c>
      <c r="N37" s="42">
        <f t="shared" si="77"/>
        <v>-1465</v>
      </c>
      <c r="O37" s="42">
        <f t="shared" si="78"/>
        <v>-111</v>
      </c>
      <c r="P37" s="42">
        <f t="shared" si="79"/>
        <v>0</v>
      </c>
      <c r="Q37" s="42">
        <f t="shared" si="80"/>
        <v>-2686</v>
      </c>
      <c r="R37" s="15">
        <f t="shared" si="81"/>
        <v>-2686</v>
      </c>
      <c r="S37" s="15"/>
      <c r="T37" s="15"/>
      <c r="AF37" s="68"/>
      <c r="AG37" s="68"/>
    </row>
    <row r="38" spans="1:33" ht="21" customHeight="1">
      <c r="A38" s="49">
        <v>30</v>
      </c>
      <c r="B38" s="40">
        <v>42705</v>
      </c>
      <c r="C38" s="42">
        <f t="shared" si="12"/>
        <v>15580</v>
      </c>
      <c r="D38" s="15">
        <f t="shared" si="68"/>
        <v>20566</v>
      </c>
      <c r="E38" s="42">
        <f t="shared" si="69"/>
        <v>1558</v>
      </c>
      <c r="F38" s="15">
        <f t="shared" si="70"/>
        <v>0</v>
      </c>
      <c r="G38" s="15">
        <f t="shared" si="71"/>
        <v>37704</v>
      </c>
      <c r="H38" s="42">
        <f t="shared" si="13"/>
        <v>16690</v>
      </c>
      <c r="I38" s="15">
        <f t="shared" si="72"/>
        <v>22031</v>
      </c>
      <c r="J38" s="42">
        <f t="shared" si="73"/>
        <v>1669</v>
      </c>
      <c r="K38" s="15">
        <f t="shared" si="74"/>
        <v>0</v>
      </c>
      <c r="L38" s="15">
        <f t="shared" si="75"/>
        <v>40390</v>
      </c>
      <c r="M38" s="42">
        <f t="shared" si="76"/>
        <v>-1110</v>
      </c>
      <c r="N38" s="42">
        <f t="shared" si="77"/>
        <v>-1465</v>
      </c>
      <c r="O38" s="42">
        <f t="shared" si="78"/>
        <v>-111</v>
      </c>
      <c r="P38" s="42">
        <f t="shared" si="79"/>
        <v>0</v>
      </c>
      <c r="Q38" s="42">
        <f t="shared" si="80"/>
        <v>-2686</v>
      </c>
      <c r="R38" s="15">
        <f t="shared" si="81"/>
        <v>-2686</v>
      </c>
      <c r="S38" s="15"/>
      <c r="T38" s="15"/>
      <c r="AF38" s="68"/>
      <c r="AG38" s="68"/>
    </row>
    <row r="39" spans="1:33" ht="21" customHeight="1">
      <c r="A39" s="49">
        <v>31</v>
      </c>
      <c r="B39" s="40">
        <v>42736</v>
      </c>
      <c r="C39" s="42">
        <f t="shared" si="12"/>
        <v>15580</v>
      </c>
      <c r="D39" s="15">
        <f>IF(AND($E$3=""),"",IF(AND(C39=""),"",ROUND((C39*136%),0)))</f>
        <v>21189</v>
      </c>
      <c r="E39" s="42">
        <f t="shared" si="69"/>
        <v>1558</v>
      </c>
      <c r="F39" s="15">
        <f t="shared" si="70"/>
        <v>0</v>
      </c>
      <c r="G39" s="15">
        <f t="shared" si="71"/>
        <v>38327</v>
      </c>
      <c r="H39" s="42">
        <f t="shared" si="13"/>
        <v>16690</v>
      </c>
      <c r="I39" s="15">
        <f>IF(AND($E$3=""),"",IF(AND(H39=""),"",ROUND((H39*136%),0)))</f>
        <v>22698</v>
      </c>
      <c r="J39" s="42">
        <f t="shared" si="73"/>
        <v>1669</v>
      </c>
      <c r="K39" s="15">
        <f t="shared" si="74"/>
        <v>0</v>
      </c>
      <c r="L39" s="15">
        <f t="shared" si="75"/>
        <v>41057</v>
      </c>
      <c r="M39" s="42">
        <f t="shared" si="76"/>
        <v>-1110</v>
      </c>
      <c r="N39" s="42">
        <f t="shared" si="77"/>
        <v>-1509</v>
      </c>
      <c r="O39" s="42">
        <f t="shared" si="78"/>
        <v>-111</v>
      </c>
      <c r="P39" s="42">
        <f t="shared" si="79"/>
        <v>0</v>
      </c>
      <c r="Q39" s="42">
        <f t="shared" si="80"/>
        <v>-2730</v>
      </c>
      <c r="R39" s="15">
        <f t="shared" si="81"/>
        <v>-2730</v>
      </c>
      <c r="S39" s="15"/>
      <c r="T39" s="15"/>
      <c r="AF39" s="68"/>
      <c r="AG39" s="68"/>
    </row>
    <row r="40" spans="1:33" ht="21" customHeight="1">
      <c r="A40" s="49">
        <v>32</v>
      </c>
      <c r="B40" s="40">
        <v>42767</v>
      </c>
      <c r="C40" s="42">
        <f t="shared" si="12"/>
        <v>15580</v>
      </c>
      <c r="D40" s="15">
        <f t="shared" ref="D40:D44" si="82">IF(AND($E$3=""),"",IF(AND(C40=""),"",ROUND((C40*136%),0)))</f>
        <v>21189</v>
      </c>
      <c r="E40" s="42">
        <f t="shared" ref="E40:E46" si="83">IF(AND($E$3=""),"",IF(AND(C40=""),"",ROUND((C40*10%),0)))</f>
        <v>1558</v>
      </c>
      <c r="F40" s="15">
        <f t="shared" ref="F40:F46" si="84">IF(AND($E$3=""),"",IF(AND(C40=""),"",F39))</f>
        <v>0</v>
      </c>
      <c r="G40" s="15">
        <f t="shared" ref="G40:G46" si="85">IF(AND($E$3=""),"",IF(AND(C40=""),"",SUM(C40:F40)))</f>
        <v>38327</v>
      </c>
      <c r="H40" s="42">
        <f t="shared" si="13"/>
        <v>16690</v>
      </c>
      <c r="I40" s="15">
        <f t="shared" ref="I40:I44" si="86">IF(AND($E$3=""),"",IF(AND(H40=""),"",ROUND((H40*136%),0)))</f>
        <v>22698</v>
      </c>
      <c r="J40" s="42">
        <f t="shared" ref="J40:J46" si="87">IF(AND($E$3=""),"",IF(AND(H40=""),"",ROUND((H40*10%),0)))</f>
        <v>1669</v>
      </c>
      <c r="K40" s="15">
        <f t="shared" ref="K40:K46" si="88">IF(AND($E$3=""),"",IF(AND(H40=""),"",K39))</f>
        <v>0</v>
      </c>
      <c r="L40" s="15">
        <f t="shared" ref="L40:L46" si="89">IF(AND($E$3=""),"",IF(AND(H40=""),"",SUM(H40:K40)))</f>
        <v>41057</v>
      </c>
      <c r="M40" s="42">
        <f t="shared" ref="M40:M46" si="90">IF(AND(C40=""),"",IF(AND(H40=""),"",C40-H40))</f>
        <v>-1110</v>
      </c>
      <c r="N40" s="42">
        <f t="shared" ref="N40:N46" si="91">IF(AND(D40=""),"",IF(AND(I40=""),"",D40-I40))</f>
        <v>-1509</v>
      </c>
      <c r="O40" s="42">
        <f t="shared" ref="O40:O46" si="92">IF(AND(E40=""),"",IF(AND(J40=""),"",E40-J40))</f>
        <v>-111</v>
      </c>
      <c r="P40" s="42">
        <f t="shared" ref="P40:P46" si="93">IF(AND(F40=""),"",IF(AND(K40=""),"",F40-K40))</f>
        <v>0</v>
      </c>
      <c r="Q40" s="42">
        <f t="shared" ref="Q40:Q46" si="94">IF(AND($E$3=""),"",IF(AND(M40=""),"",SUM(M40:P40)))</f>
        <v>-2730</v>
      </c>
      <c r="R40" s="15">
        <f t="shared" ref="R40:R46" si="95">IF(AND(Q40=""),"",IF(AND(C40=0),"",Q40))</f>
        <v>-2730</v>
      </c>
      <c r="S40" s="15"/>
      <c r="T40" s="15"/>
      <c r="AF40" s="68"/>
      <c r="AG40" s="68"/>
    </row>
    <row r="41" spans="1:33" ht="21" customHeight="1">
      <c r="A41" s="49">
        <v>33</v>
      </c>
      <c r="B41" s="40">
        <v>42795</v>
      </c>
      <c r="C41" s="42">
        <f t="shared" si="12"/>
        <v>15580</v>
      </c>
      <c r="D41" s="15">
        <f t="shared" si="82"/>
        <v>21189</v>
      </c>
      <c r="E41" s="42">
        <f t="shared" si="83"/>
        <v>1558</v>
      </c>
      <c r="F41" s="15">
        <f t="shared" si="84"/>
        <v>0</v>
      </c>
      <c r="G41" s="15">
        <f t="shared" si="85"/>
        <v>38327</v>
      </c>
      <c r="H41" s="42">
        <f t="shared" si="13"/>
        <v>16690</v>
      </c>
      <c r="I41" s="15">
        <f t="shared" si="86"/>
        <v>22698</v>
      </c>
      <c r="J41" s="42">
        <f t="shared" si="87"/>
        <v>1669</v>
      </c>
      <c r="K41" s="15">
        <f t="shared" si="88"/>
        <v>0</v>
      </c>
      <c r="L41" s="15">
        <f t="shared" si="89"/>
        <v>41057</v>
      </c>
      <c r="M41" s="42">
        <f t="shared" si="90"/>
        <v>-1110</v>
      </c>
      <c r="N41" s="42">
        <f t="shared" si="91"/>
        <v>-1509</v>
      </c>
      <c r="O41" s="42">
        <f t="shared" si="92"/>
        <v>-111</v>
      </c>
      <c r="P41" s="42">
        <f t="shared" si="93"/>
        <v>0</v>
      </c>
      <c r="Q41" s="42">
        <f t="shared" si="94"/>
        <v>-2730</v>
      </c>
      <c r="R41" s="15">
        <f t="shared" si="95"/>
        <v>-2730</v>
      </c>
      <c r="S41" s="15"/>
      <c r="T41" s="15"/>
      <c r="AF41" s="68"/>
      <c r="AG41" s="68"/>
    </row>
    <row r="42" spans="1:33" ht="21" customHeight="1">
      <c r="A42" s="49">
        <v>34</v>
      </c>
      <c r="B42" s="40">
        <v>42826</v>
      </c>
      <c r="C42" s="42">
        <f t="shared" si="12"/>
        <v>15580</v>
      </c>
      <c r="D42" s="15">
        <f t="shared" si="82"/>
        <v>21189</v>
      </c>
      <c r="E42" s="42">
        <f t="shared" si="83"/>
        <v>1558</v>
      </c>
      <c r="F42" s="15">
        <f t="shared" si="84"/>
        <v>0</v>
      </c>
      <c r="G42" s="15">
        <f t="shared" si="85"/>
        <v>38327</v>
      </c>
      <c r="H42" s="42">
        <f t="shared" si="13"/>
        <v>16690</v>
      </c>
      <c r="I42" s="15">
        <f t="shared" si="86"/>
        <v>22698</v>
      </c>
      <c r="J42" s="42">
        <f t="shared" si="87"/>
        <v>1669</v>
      </c>
      <c r="K42" s="15">
        <f t="shared" si="88"/>
        <v>0</v>
      </c>
      <c r="L42" s="15">
        <f t="shared" si="89"/>
        <v>41057</v>
      </c>
      <c r="M42" s="42">
        <f t="shared" si="90"/>
        <v>-1110</v>
      </c>
      <c r="N42" s="42">
        <f t="shared" si="91"/>
        <v>-1509</v>
      </c>
      <c r="O42" s="42">
        <f t="shared" si="92"/>
        <v>-111</v>
      </c>
      <c r="P42" s="42">
        <f t="shared" si="93"/>
        <v>0</v>
      </c>
      <c r="Q42" s="42">
        <f t="shared" si="94"/>
        <v>-2730</v>
      </c>
      <c r="R42" s="15">
        <f t="shared" si="95"/>
        <v>-2730</v>
      </c>
      <c r="S42" s="15"/>
      <c r="T42" s="15"/>
      <c r="AF42" s="68"/>
      <c r="AG42" s="68"/>
    </row>
    <row r="43" spans="1:33" ht="21" customHeight="1">
      <c r="A43" s="49">
        <v>35</v>
      </c>
      <c r="B43" s="40">
        <v>42856</v>
      </c>
      <c r="C43" s="42">
        <f t="shared" si="12"/>
        <v>15580</v>
      </c>
      <c r="D43" s="15">
        <f t="shared" si="82"/>
        <v>21189</v>
      </c>
      <c r="E43" s="42">
        <f t="shared" si="83"/>
        <v>1558</v>
      </c>
      <c r="F43" s="15">
        <f t="shared" si="84"/>
        <v>0</v>
      </c>
      <c r="G43" s="15">
        <f t="shared" si="85"/>
        <v>38327</v>
      </c>
      <c r="H43" s="42">
        <f t="shared" si="13"/>
        <v>16690</v>
      </c>
      <c r="I43" s="15">
        <f t="shared" si="86"/>
        <v>22698</v>
      </c>
      <c r="J43" s="42">
        <f t="shared" si="87"/>
        <v>1669</v>
      </c>
      <c r="K43" s="15">
        <f t="shared" si="88"/>
        <v>0</v>
      </c>
      <c r="L43" s="15">
        <f t="shared" si="89"/>
        <v>41057</v>
      </c>
      <c r="M43" s="42">
        <f t="shared" si="90"/>
        <v>-1110</v>
      </c>
      <c r="N43" s="42">
        <f t="shared" si="91"/>
        <v>-1509</v>
      </c>
      <c r="O43" s="42">
        <f t="shared" si="92"/>
        <v>-111</v>
      </c>
      <c r="P43" s="42">
        <f t="shared" si="93"/>
        <v>0</v>
      </c>
      <c r="Q43" s="42">
        <f t="shared" si="94"/>
        <v>-2730</v>
      </c>
      <c r="R43" s="15">
        <f t="shared" si="95"/>
        <v>-2730</v>
      </c>
      <c r="S43" s="15"/>
      <c r="T43" s="15"/>
      <c r="AF43" s="68"/>
      <c r="AG43" s="68"/>
    </row>
    <row r="44" spans="1:33" ht="21" customHeight="1">
      <c r="A44" s="49">
        <v>36</v>
      </c>
      <c r="B44" s="40">
        <v>42887</v>
      </c>
      <c r="C44" s="42">
        <f t="shared" si="12"/>
        <v>15580</v>
      </c>
      <c r="D44" s="15">
        <f t="shared" si="82"/>
        <v>21189</v>
      </c>
      <c r="E44" s="42">
        <f t="shared" si="83"/>
        <v>1558</v>
      </c>
      <c r="F44" s="15">
        <f t="shared" si="84"/>
        <v>0</v>
      </c>
      <c r="G44" s="15">
        <f t="shared" si="85"/>
        <v>38327</v>
      </c>
      <c r="H44" s="42">
        <f t="shared" si="13"/>
        <v>16690</v>
      </c>
      <c r="I44" s="15">
        <f t="shared" si="86"/>
        <v>22698</v>
      </c>
      <c r="J44" s="42">
        <f t="shared" si="87"/>
        <v>1669</v>
      </c>
      <c r="K44" s="15">
        <f t="shared" si="88"/>
        <v>0</v>
      </c>
      <c r="L44" s="15">
        <f t="shared" si="89"/>
        <v>41057</v>
      </c>
      <c r="M44" s="42">
        <f t="shared" si="90"/>
        <v>-1110</v>
      </c>
      <c r="N44" s="42">
        <f t="shared" si="91"/>
        <v>-1509</v>
      </c>
      <c r="O44" s="42">
        <f t="shared" si="92"/>
        <v>-111</v>
      </c>
      <c r="P44" s="42">
        <f t="shared" si="93"/>
        <v>0</v>
      </c>
      <c r="Q44" s="42">
        <f t="shared" si="94"/>
        <v>-2730</v>
      </c>
      <c r="R44" s="15">
        <f t="shared" si="95"/>
        <v>-2730</v>
      </c>
      <c r="S44" s="15"/>
      <c r="T44" s="15"/>
      <c r="AF44" s="68"/>
      <c r="AG44" s="68"/>
    </row>
    <row r="45" spans="1:33" ht="21" customHeight="1">
      <c r="A45" s="49">
        <v>37</v>
      </c>
      <c r="B45" s="40">
        <v>42917</v>
      </c>
      <c r="C45" s="42">
        <f>IF(AND($E$3=""),"",IF(AND(C44=""),"",ROUNDUP(ROUND(C44*3%,0),-1)+C44))</f>
        <v>16050</v>
      </c>
      <c r="D45" s="15">
        <f>IF(AND($E$3=""),"",IF(AND(C45=""),"",ROUND((C45*139%),0)))</f>
        <v>22310</v>
      </c>
      <c r="E45" s="42">
        <f t="shared" si="83"/>
        <v>1605</v>
      </c>
      <c r="F45" s="15">
        <f t="shared" si="84"/>
        <v>0</v>
      </c>
      <c r="G45" s="15">
        <f t="shared" si="85"/>
        <v>39965</v>
      </c>
      <c r="H45" s="42">
        <f>IF(AND($E$3=""),"",IF(AND(H44=""),"",ROUNDUP(ROUND(H44*3%,0),-1)+H44))</f>
        <v>17200</v>
      </c>
      <c r="I45" s="15">
        <f>IF(AND($E$3=""),"",IF(AND(H45=""),"",ROUND((H45*139%),0)))</f>
        <v>23908</v>
      </c>
      <c r="J45" s="42">
        <f t="shared" si="87"/>
        <v>1720</v>
      </c>
      <c r="K45" s="15">
        <f t="shared" si="88"/>
        <v>0</v>
      </c>
      <c r="L45" s="15">
        <f t="shared" si="89"/>
        <v>42828</v>
      </c>
      <c r="M45" s="42">
        <f t="shared" si="90"/>
        <v>-1150</v>
      </c>
      <c r="N45" s="42">
        <f t="shared" si="91"/>
        <v>-1598</v>
      </c>
      <c r="O45" s="42">
        <f t="shared" si="92"/>
        <v>-115</v>
      </c>
      <c r="P45" s="42">
        <f t="shared" si="93"/>
        <v>0</v>
      </c>
      <c r="Q45" s="42">
        <f t="shared" si="94"/>
        <v>-2863</v>
      </c>
      <c r="R45" s="15">
        <f t="shared" si="95"/>
        <v>-2863</v>
      </c>
      <c r="S45" s="15"/>
      <c r="T45" s="15"/>
      <c r="AF45" s="68"/>
      <c r="AG45" s="68"/>
    </row>
    <row r="46" spans="1:33" ht="21" customHeight="1">
      <c r="A46" s="49">
        <v>38</v>
      </c>
      <c r="B46" s="40">
        <v>42948</v>
      </c>
      <c r="C46" s="42">
        <f t="shared" si="12"/>
        <v>16050</v>
      </c>
      <c r="D46" s="15">
        <f>IF(AND($E$3=""),"",IF(AND(C46=""),"",ROUND((C46*139%),0)))</f>
        <v>22310</v>
      </c>
      <c r="E46" s="42">
        <f t="shared" si="83"/>
        <v>1605</v>
      </c>
      <c r="F46" s="15">
        <f t="shared" si="84"/>
        <v>0</v>
      </c>
      <c r="G46" s="15">
        <f t="shared" si="85"/>
        <v>39965</v>
      </c>
      <c r="H46" s="42">
        <f t="shared" si="13"/>
        <v>17200</v>
      </c>
      <c r="I46" s="15">
        <f>IF(AND($E$3=""),"",IF(AND(H46=""),"",ROUND((H46*139%),0)))</f>
        <v>23908</v>
      </c>
      <c r="J46" s="42">
        <f t="shared" si="87"/>
        <v>1720</v>
      </c>
      <c r="K46" s="15">
        <f t="shared" si="88"/>
        <v>0</v>
      </c>
      <c r="L46" s="15">
        <f t="shared" si="89"/>
        <v>42828</v>
      </c>
      <c r="M46" s="42">
        <f t="shared" si="90"/>
        <v>-1150</v>
      </c>
      <c r="N46" s="42">
        <f t="shared" si="91"/>
        <v>-1598</v>
      </c>
      <c r="O46" s="42">
        <f t="shared" si="92"/>
        <v>-115</v>
      </c>
      <c r="P46" s="42">
        <f t="shared" si="93"/>
        <v>0</v>
      </c>
      <c r="Q46" s="42">
        <f t="shared" si="94"/>
        <v>-2863</v>
      </c>
      <c r="R46" s="15">
        <f t="shared" si="95"/>
        <v>-2863</v>
      </c>
      <c r="S46" s="15"/>
      <c r="T46" s="15"/>
      <c r="AF46" s="68"/>
      <c r="AG46" s="68"/>
    </row>
    <row r="47" spans="1:33" ht="21" customHeight="1">
      <c r="A47" s="49">
        <v>39</v>
      </c>
      <c r="B47" s="40">
        <v>42979</v>
      </c>
      <c r="C47" s="42">
        <f t="shared" si="12"/>
        <v>16050</v>
      </c>
      <c r="D47" s="15">
        <f t="shared" ref="D47:D53" si="96">IF(AND($E$3=""),"",IF(AND(C47=""),"",ROUND((C47*139%),0)))</f>
        <v>22310</v>
      </c>
      <c r="E47" s="42">
        <f t="shared" ref="E47:E50" si="97">IF(AND($E$3=""),"",IF(AND(C47=""),"",ROUND((C47*10%),0)))</f>
        <v>1605</v>
      </c>
      <c r="F47" s="15">
        <f t="shared" ref="F47:F50" si="98">IF(AND($E$3=""),"",IF(AND(C47=""),"",F46))</f>
        <v>0</v>
      </c>
      <c r="G47" s="15">
        <f t="shared" ref="G47:G51" si="99">IF(AND($E$3=""),"",IF(AND(C47=""),"",SUM(C47:F47)))</f>
        <v>39965</v>
      </c>
      <c r="H47" s="42">
        <f t="shared" si="13"/>
        <v>17200</v>
      </c>
      <c r="I47" s="15">
        <f t="shared" ref="I47:I52" si="100">IF(AND($E$3=""),"",IF(AND(H47=""),"",ROUND((H47*139%),0)))</f>
        <v>23908</v>
      </c>
      <c r="J47" s="42">
        <f t="shared" ref="J47:J50" si="101">IF(AND($E$3=""),"",IF(AND(H47=""),"",ROUND((H47*10%),0)))</f>
        <v>1720</v>
      </c>
      <c r="K47" s="15">
        <f t="shared" ref="K47:K50" si="102">IF(AND($E$3=""),"",IF(AND(H47=""),"",K46))</f>
        <v>0</v>
      </c>
      <c r="L47" s="15">
        <f t="shared" ref="L47:L51" si="103">IF(AND($E$3=""),"",IF(AND(H47=""),"",SUM(H47:K47)))</f>
        <v>42828</v>
      </c>
      <c r="M47" s="42">
        <f t="shared" ref="M47:M51" si="104">IF(AND(C47=""),"",IF(AND(H47=""),"",C47-H47))</f>
        <v>-1150</v>
      </c>
      <c r="N47" s="42">
        <f t="shared" ref="N47:N51" si="105">IF(AND(D47=""),"",IF(AND(I47=""),"",D47-I47))</f>
        <v>-1598</v>
      </c>
      <c r="O47" s="42">
        <f t="shared" ref="O47:O51" si="106">IF(AND(E47=""),"",IF(AND(J47=""),"",E47-J47))</f>
        <v>-115</v>
      </c>
      <c r="P47" s="42">
        <f t="shared" ref="P47:P51" si="107">IF(AND(F47=""),"",IF(AND(K47=""),"",F47-K47))</f>
        <v>0</v>
      </c>
      <c r="Q47" s="42">
        <f t="shared" ref="Q47:Q51" si="108">IF(AND($E$3=""),"",IF(AND(M47=""),"",SUM(M47:P47)))</f>
        <v>-2863</v>
      </c>
      <c r="R47" s="15">
        <f t="shared" ref="R47:R51" si="109">IF(AND(Q47=""),"",IF(AND(C47=0),"",Q47))</f>
        <v>-2863</v>
      </c>
      <c r="S47" s="15"/>
      <c r="T47" s="15"/>
      <c r="AF47" s="68"/>
      <c r="AG47" s="68"/>
    </row>
    <row r="48" spans="1:33" ht="21" customHeight="1">
      <c r="A48" s="49">
        <v>40</v>
      </c>
      <c r="B48" s="40">
        <v>43009</v>
      </c>
      <c r="C48" s="42">
        <f t="shared" si="12"/>
        <v>16050</v>
      </c>
      <c r="D48" s="15">
        <f t="shared" si="96"/>
        <v>22310</v>
      </c>
      <c r="E48" s="42">
        <f t="shared" si="97"/>
        <v>1605</v>
      </c>
      <c r="F48" s="15">
        <f t="shared" si="98"/>
        <v>0</v>
      </c>
      <c r="G48" s="15">
        <f t="shared" si="99"/>
        <v>39965</v>
      </c>
      <c r="H48" s="42">
        <f t="shared" si="13"/>
        <v>17200</v>
      </c>
      <c r="I48" s="15">
        <f t="shared" si="100"/>
        <v>23908</v>
      </c>
      <c r="J48" s="42">
        <f t="shared" si="101"/>
        <v>1720</v>
      </c>
      <c r="K48" s="15">
        <f t="shared" si="102"/>
        <v>0</v>
      </c>
      <c r="L48" s="15">
        <f t="shared" si="103"/>
        <v>42828</v>
      </c>
      <c r="M48" s="42">
        <f t="shared" si="104"/>
        <v>-1150</v>
      </c>
      <c r="N48" s="42">
        <f t="shared" si="105"/>
        <v>-1598</v>
      </c>
      <c r="O48" s="42">
        <f t="shared" si="106"/>
        <v>-115</v>
      </c>
      <c r="P48" s="42">
        <f t="shared" si="107"/>
        <v>0</v>
      </c>
      <c r="Q48" s="42">
        <f t="shared" si="108"/>
        <v>-2863</v>
      </c>
      <c r="R48" s="15">
        <f t="shared" si="109"/>
        <v>-2863</v>
      </c>
      <c r="S48" s="15"/>
      <c r="T48" s="15"/>
      <c r="AF48" s="68"/>
      <c r="AG48" s="68"/>
    </row>
    <row r="49" spans="1:33" ht="21" customHeight="1">
      <c r="A49" s="49">
        <v>41</v>
      </c>
      <c r="B49" s="40">
        <v>43040</v>
      </c>
      <c r="C49" s="42">
        <f t="shared" si="12"/>
        <v>16050</v>
      </c>
      <c r="D49" s="15">
        <f t="shared" si="96"/>
        <v>22310</v>
      </c>
      <c r="E49" s="42">
        <f t="shared" si="97"/>
        <v>1605</v>
      </c>
      <c r="F49" s="15">
        <f t="shared" si="98"/>
        <v>0</v>
      </c>
      <c r="G49" s="15">
        <f t="shared" si="99"/>
        <v>39965</v>
      </c>
      <c r="H49" s="42">
        <f t="shared" si="13"/>
        <v>17200</v>
      </c>
      <c r="I49" s="15">
        <f t="shared" si="100"/>
        <v>23908</v>
      </c>
      <c r="J49" s="42">
        <f t="shared" si="101"/>
        <v>1720</v>
      </c>
      <c r="K49" s="15">
        <f t="shared" si="102"/>
        <v>0</v>
      </c>
      <c r="L49" s="15">
        <f t="shared" si="103"/>
        <v>42828</v>
      </c>
      <c r="M49" s="42">
        <f t="shared" si="104"/>
        <v>-1150</v>
      </c>
      <c r="N49" s="42">
        <f t="shared" si="105"/>
        <v>-1598</v>
      </c>
      <c r="O49" s="42">
        <f t="shared" si="106"/>
        <v>-115</v>
      </c>
      <c r="P49" s="42">
        <f t="shared" si="107"/>
        <v>0</v>
      </c>
      <c r="Q49" s="42">
        <f t="shared" si="108"/>
        <v>-2863</v>
      </c>
      <c r="R49" s="15">
        <f t="shared" si="109"/>
        <v>-2863</v>
      </c>
      <c r="S49" s="15"/>
      <c r="T49" s="15"/>
      <c r="AF49" s="68"/>
      <c r="AG49" s="68"/>
    </row>
    <row r="50" spans="1:33" ht="21" customHeight="1">
      <c r="A50" s="49">
        <v>42</v>
      </c>
      <c r="B50" s="40">
        <v>43070</v>
      </c>
      <c r="C50" s="42">
        <f t="shared" si="12"/>
        <v>16050</v>
      </c>
      <c r="D50" s="15">
        <f t="shared" si="96"/>
        <v>22310</v>
      </c>
      <c r="E50" s="42">
        <f t="shared" si="97"/>
        <v>1605</v>
      </c>
      <c r="F50" s="15">
        <f t="shared" si="98"/>
        <v>0</v>
      </c>
      <c r="G50" s="15">
        <f t="shared" si="99"/>
        <v>39965</v>
      </c>
      <c r="H50" s="42">
        <f t="shared" si="13"/>
        <v>17200</v>
      </c>
      <c r="I50" s="15">
        <f t="shared" si="100"/>
        <v>23908</v>
      </c>
      <c r="J50" s="42">
        <f t="shared" si="101"/>
        <v>1720</v>
      </c>
      <c r="K50" s="15">
        <f t="shared" si="102"/>
        <v>0</v>
      </c>
      <c r="L50" s="15">
        <f t="shared" si="103"/>
        <v>42828</v>
      </c>
      <c r="M50" s="42">
        <f t="shared" si="104"/>
        <v>-1150</v>
      </c>
      <c r="N50" s="42">
        <f t="shared" si="105"/>
        <v>-1598</v>
      </c>
      <c r="O50" s="42">
        <f t="shared" si="106"/>
        <v>-115</v>
      </c>
      <c r="P50" s="42">
        <f t="shared" si="107"/>
        <v>0</v>
      </c>
      <c r="Q50" s="42">
        <f t="shared" si="108"/>
        <v>-2863</v>
      </c>
      <c r="R50" s="15">
        <f t="shared" si="109"/>
        <v>-2863</v>
      </c>
      <c r="S50" s="15"/>
      <c r="T50" s="15"/>
      <c r="AF50" s="68"/>
      <c r="AG50" s="68"/>
    </row>
    <row r="51" spans="1:33" ht="21" customHeight="1">
      <c r="A51" s="49">
        <v>43</v>
      </c>
      <c r="B51" s="40" t="s">
        <v>54</v>
      </c>
      <c r="C51" s="42">
        <v>8025</v>
      </c>
      <c r="D51" s="15">
        <f>IF(AND($E$3=""),"",IF(AND(C51=""),"",ROUND((C51*139%),0)))</f>
        <v>11155</v>
      </c>
      <c r="E51" s="42"/>
      <c r="F51" s="15"/>
      <c r="G51" s="15">
        <f t="shared" si="99"/>
        <v>19180</v>
      </c>
      <c r="H51" s="42">
        <v>8600</v>
      </c>
      <c r="I51" s="15">
        <f>IF(AND($E$3=""),"",IF(AND(H51=""),"",ROUND((H51*139%),0)))</f>
        <v>11954</v>
      </c>
      <c r="J51" s="42"/>
      <c r="K51" s="15"/>
      <c r="L51" s="15">
        <f t="shared" si="103"/>
        <v>20554</v>
      </c>
      <c r="M51" s="42">
        <f t="shared" si="104"/>
        <v>-575</v>
      </c>
      <c r="N51" s="42">
        <f t="shared" si="105"/>
        <v>-799</v>
      </c>
      <c r="O51" s="42" t="str">
        <f t="shared" si="106"/>
        <v/>
      </c>
      <c r="P51" s="42" t="str">
        <f t="shared" si="107"/>
        <v/>
      </c>
      <c r="Q51" s="42">
        <f t="shared" si="108"/>
        <v>-1374</v>
      </c>
      <c r="R51" s="15">
        <f t="shared" si="109"/>
        <v>-1374</v>
      </c>
      <c r="S51" s="15"/>
      <c r="T51" s="15"/>
      <c r="AF51" s="68"/>
      <c r="AG51" s="68"/>
    </row>
    <row r="52" spans="1:33" ht="21" customHeight="1">
      <c r="A52" s="49">
        <v>44</v>
      </c>
      <c r="B52" s="40" t="s">
        <v>54</v>
      </c>
      <c r="C52" s="42">
        <f t="shared" si="12"/>
        <v>8025</v>
      </c>
      <c r="D52" s="15">
        <f t="shared" si="96"/>
        <v>11155</v>
      </c>
      <c r="E52" s="42"/>
      <c r="F52" s="15"/>
      <c r="G52" s="15">
        <f t="shared" ref="G52" si="110">IF(AND($E$3=""),"",IF(AND(C52=""),"",SUM(C52:F52)))</f>
        <v>19180</v>
      </c>
      <c r="H52" s="42">
        <f t="shared" si="13"/>
        <v>8600</v>
      </c>
      <c r="I52" s="15">
        <f t="shared" si="100"/>
        <v>11954</v>
      </c>
      <c r="J52" s="42"/>
      <c r="K52" s="15"/>
      <c r="L52" s="15">
        <f t="shared" ref="L52" si="111">IF(AND($E$3=""),"",IF(AND(H52=""),"",SUM(H52:K52)))</f>
        <v>20554</v>
      </c>
      <c r="M52" s="42">
        <f t="shared" ref="M52" si="112">IF(AND(C52=""),"",IF(AND(H52=""),"",C52-H52))</f>
        <v>-575</v>
      </c>
      <c r="N52" s="42">
        <f t="shared" ref="N52" si="113">IF(AND(D52=""),"",IF(AND(I52=""),"",D52-I52))</f>
        <v>-799</v>
      </c>
      <c r="O52" s="42" t="str">
        <f t="shared" ref="O52" si="114">IF(AND(E52=""),"",IF(AND(J52=""),"",E52-J52))</f>
        <v/>
      </c>
      <c r="P52" s="42" t="str">
        <f t="shared" ref="P52" si="115">IF(AND(F52=""),"",IF(AND(K52=""),"",F52-K52))</f>
        <v/>
      </c>
      <c r="Q52" s="42">
        <f t="shared" ref="Q52" si="116">IF(AND($E$3=""),"",IF(AND(M52=""),"",SUM(M52:P52)))</f>
        <v>-1374</v>
      </c>
      <c r="R52" s="15">
        <f t="shared" ref="R52" si="117">IF(AND(Q52=""),"",IF(AND(C52=0),"",Q52))</f>
        <v>-1374</v>
      </c>
      <c r="S52" s="15"/>
      <c r="T52" s="15"/>
      <c r="AF52" s="68"/>
      <c r="AG52" s="68"/>
    </row>
    <row r="53" spans="1:33">
      <c r="A53" s="49">
        <v>45</v>
      </c>
      <c r="B53" s="40" t="s">
        <v>54</v>
      </c>
      <c r="C53" s="42">
        <v>9020</v>
      </c>
      <c r="D53" s="15">
        <f t="shared" si="96"/>
        <v>12538</v>
      </c>
      <c r="E53" s="42"/>
      <c r="F53" s="15"/>
      <c r="G53" s="15">
        <f t="shared" si="2"/>
        <v>21558</v>
      </c>
      <c r="H53" s="42">
        <v>9600</v>
      </c>
      <c r="I53" s="15">
        <f t="shared" ref="I53" si="118">IF(AND($E$3=""),"",IF(AND(H53=""),"",ROUND((H53*139%),0)))</f>
        <v>13344</v>
      </c>
      <c r="J53" s="42"/>
      <c r="K53" s="15"/>
      <c r="L53" s="15">
        <f t="shared" si="5"/>
        <v>22944</v>
      </c>
      <c r="M53" s="42">
        <f t="shared" si="6"/>
        <v>-580</v>
      </c>
      <c r="N53" s="42">
        <f t="shared" si="6"/>
        <v>-806</v>
      </c>
      <c r="O53" s="42" t="str">
        <f t="shared" si="6"/>
        <v/>
      </c>
      <c r="P53" s="42" t="str">
        <f t="shared" si="6"/>
        <v/>
      </c>
      <c r="Q53" s="42">
        <f t="shared" si="7"/>
        <v>-1386</v>
      </c>
      <c r="R53" s="15">
        <f t="shared" si="8"/>
        <v>-1386</v>
      </c>
      <c r="S53" s="15"/>
      <c r="T53" s="15"/>
    </row>
    <row r="54" spans="1:33" ht="15.75">
      <c r="A54" s="119" t="s">
        <v>25</v>
      </c>
      <c r="B54" s="120"/>
      <c r="C54" s="50">
        <f>IF(AND($E$3=""),"",SUM(C9:C53))</f>
        <v>665930</v>
      </c>
      <c r="D54" s="50">
        <f t="shared" ref="D54:R54" si="119">IF(AND($E$3=""),"",SUM(D9:D53))</f>
        <v>834372</v>
      </c>
      <c r="E54" s="50">
        <f t="shared" si="119"/>
        <v>64086</v>
      </c>
      <c r="F54" s="50">
        <f t="shared" si="119"/>
        <v>0</v>
      </c>
      <c r="G54" s="50">
        <f t="shared" si="119"/>
        <v>1564388</v>
      </c>
      <c r="H54" s="50">
        <f t="shared" si="119"/>
        <v>713320</v>
      </c>
      <c r="I54" s="50">
        <f t="shared" si="119"/>
        <v>893746</v>
      </c>
      <c r="J54" s="50">
        <f t="shared" si="119"/>
        <v>68652</v>
      </c>
      <c r="K54" s="50">
        <f t="shared" si="119"/>
        <v>0</v>
      </c>
      <c r="L54" s="50">
        <f t="shared" si="119"/>
        <v>1675718</v>
      </c>
      <c r="M54" s="50">
        <f t="shared" si="119"/>
        <v>-47390</v>
      </c>
      <c r="N54" s="50">
        <f t="shared" si="119"/>
        <v>-59374</v>
      </c>
      <c r="O54" s="50">
        <f t="shared" si="119"/>
        <v>-4566</v>
      </c>
      <c r="P54" s="50">
        <f t="shared" si="119"/>
        <v>0</v>
      </c>
      <c r="Q54" s="50">
        <f t="shared" si="119"/>
        <v>-111330</v>
      </c>
      <c r="R54" s="145">
        <f t="shared" si="119"/>
        <v>-111330</v>
      </c>
      <c r="S54" s="121"/>
      <c r="T54" s="122"/>
    </row>
    <row r="55" spans="1:33" ht="18.75">
      <c r="B55" s="51"/>
      <c r="C55" s="51"/>
      <c r="D55" s="51"/>
      <c r="E55" s="51"/>
      <c r="F55" s="51"/>
      <c r="G55" s="51"/>
      <c r="H55" s="51"/>
      <c r="I55" s="51"/>
      <c r="J55" s="51"/>
      <c r="K55" s="123" t="s">
        <v>26</v>
      </c>
      <c r="L55" s="123"/>
      <c r="M55" s="124" t="str">
        <f>IF(AND($E$3=""),"",IF(AND(R54=0),"","( Rs. "&amp;LOOKUP(IF(INT(RIGHT(R54,7)/100000)&gt;19,INT(RIGHT(R54,7)/1000000),IF(INT(RIGHT(R54,7)/100000)&gt;=10,INT(RIGHT(R54,7)/100000),0)),{0,1,2,3,4,5,6,7,8,9,10,11,12,13,14,15,16,17,18,19},{""," TEN "," TWENTY "," THIRTY "," FOURTY "," FIFTY "," SIXTY "," SEVENTY "," EIGHTY "," NINETY "," TEN "," ELEVEN "," TWELVE "," THIRTEEN "," FOURTEEN "," FIFTEEN "," SIXTEEN"," SEVENTEEN"," EIGHTEEN "," NINETEEN "})&amp;IF((IF(INT(RIGHT(R54,7)/100000)&gt;19,INT(RIGHT(R54,7)/1000000),IF(INT(RIGHT(R54,7)/100000)&gt;=10,INT(RIGHT(R54,7)/100000),0))+IF(INT(RIGHT(R54,7)/100000)&gt;19,INT(RIGHT(R54,6)/100000),IF(INT(RIGHT(R54,7)/100000)&gt;10,0,INT(RIGHT(R54,6)/100000))))&gt;0,LOOKUP(IF(INT(RIGHT(R54,7)/100000)&gt;19,INT(RIGHT(R54,6)/100000),IF(INT(RIGHT(R54,7)/100000)&gt;10,0,INT(RIGHT(R54,6)/100000))),{0,1,2,3,4,5,6,7,8,9,10,11,12,13,14,15,16,17,18,19},{""," ONE "," TWO "," THREE "," FOUR "," FIVE "," SIX "," SEVEN "," EIGHT "," NINE "," TEN "," ELEVEN "," TWELVE "," THIRTEEN "," FOURTEEN "," FIFTEEN "," SIXTEEN"," SEVENTEEN"," EIGHTEEN "," NINETEEN "})&amp;" Lac. "," ")&amp;LOOKUP(IF(INT(RIGHT(R54,5)/1000)&gt;19,INT(RIGHT(R54,5)/10000),IF(INT(RIGHT(R54,5)/1000)&gt;=10,INT(RIGHT(R54,5)/1000),0)),{0,1,2,3,4,5,6,7,8,9,10,11,12,13,14,15,16,17,18,19},{""," TEN "," TWENTY "," THIRTY "," FOURTY "," FIFTY "," SIXTY "," SEVENTY "," EIGHTY "," NINETY "," TEN "," ELEVEN "," TWELVE "," THIRTEEN "," FOURTEEN "," FIFTEEN "," SIXTEEN"," SEVENTEEN"," EIGHTEEN "," NINETEEN "})&amp;IF((IF(INT(RIGHT(R54,5)/1000)&gt;19,INT(RIGHT(R54,4)/1000),IF(INT(RIGHT(R54,5)/1000)&gt;10,0,INT(RIGHT(R54,4)/1000)))+IF(INT(RIGHT(R54,5)/1000)&gt;19,INT(RIGHT(R54,5)/10000),IF(INT(RIGHT(R54,5)/1000)&gt;=10,INT(RIGHT(R54,5)/1000),0)))&gt;0,LOOKUP(IF(INT(RIGHT(R54,5)/1000)&gt;19,INT(RIGHT(R54,4)/1000),IF(INT(RIGHT(R54,5)/1000)&gt;10,0,INT(RIGHT(R54,4)/1000))),{0,1,2,3,4,5,6,7,8,9,10,11,12,13,14,15,16,17,18,19},{""," ONE "," TWO "," THREE "," FOUR "," FIVE "," SIX "," SEVEN "," EIGHT "," NINE "," TEN "," ELEVEN "," TWELVE "," THIRTEEN "," FOURTEEN "," FIFTEEN "," SIXTEEN"," SEVENTEEN"," EIGHTEEN "," NINETEEN "})&amp;" THOUSAND "," ")&amp;IF((INT((RIGHT(R54,3))/100))&gt;0,LOOKUP(INT((RIGHT(R54,3))/100),{0,1,2,3,4,5,6,7,8,9,10,11,12,13,14,15,16,17,18,19},{""," ONE "," TWO "," THREE "," FOUR "," FIVE "," SIX "," SEVEN "," EIGHT "," NINE "," TEN "," ELEVEN "," TWELVE "," THIRTEEN "," FOURTEEN "," FIFTEEN "," SIXTEEN"," SEVENTEEN"," EIGHTEEN "," NINETEEN "})&amp;" HUNDRED "," ")&amp;LOOKUP(IF(INT(RIGHT(R54,2))&gt;19,INT(RIGHT(R54,2)/10),IF(INT(RIGHT(R54,2))&gt;=10,INT(RIGHT(R54,2)),0)),{0,1,2,3,4,5,6,7,8,9,10,11,12,13,14,15,16,17,18,19},{""," TEN "," TWENTY "," THIRTY "," FOURTY "," FIFTY "," SIXTY "," SEVENTY "," EIGHTY "," NINETY "," TEN "," ELEVEN "," TWELVE "," THIRTEEN "," FOURTEEN "," FIFTEEN "," SIXTEEN"," SEVENTEEN"," EIGHTEEN "," NINETEEN "})&amp;LOOKUP(IF(INT(RIGHT(R54,2))&lt;10,INT(RIGHT(R54,1)),IF(INT(RIGHT(R54,2))&lt;20,0,INT(RIGHT(R54,1)))),{0,1,2,3,4,5,6,7,8,9,10,11,12,13,14,15,16,17,18,19},{""," ONE "," TWO "," THREE "," FOUR "," FIVE "," SIX "," SEVEN "," EIGHT "," NINE "," TEN "," ELEVEN "," TWELVE "," THIRTEEN "," FOURTEEN "," FIFTEEN "," SIXTEEN"," SEVENTEEN"," EIGHTEEN "," NINETEEN "})&amp;" Only)"))</f>
        <v>( Rs.  ONE  Lac.  ELEVEN  THOUSAND  THREE  HUNDRED  THIRTY  Only)</v>
      </c>
      <c r="N55" s="124"/>
      <c r="O55" s="124"/>
      <c r="P55" s="124"/>
      <c r="Q55" s="124"/>
      <c r="R55" s="124"/>
      <c r="S55" s="124"/>
      <c r="T55" s="124"/>
    </row>
    <row r="56" spans="1:33" ht="18.75">
      <c r="A56" s="52"/>
      <c r="B56" s="53" t="s">
        <v>27</v>
      </c>
      <c r="C56" s="125"/>
      <c r="D56" s="125"/>
      <c r="E56" s="125"/>
      <c r="F56" s="125"/>
      <c r="G56" s="125"/>
      <c r="H56" s="125"/>
      <c r="I56" s="54"/>
      <c r="J56" s="125" t="s">
        <v>28</v>
      </c>
      <c r="K56" s="125"/>
      <c r="L56" s="126"/>
      <c r="M56" s="126"/>
      <c r="R56" s="55"/>
      <c r="S56" s="55"/>
      <c r="T56" s="55"/>
    </row>
    <row r="57" spans="1:33" ht="18.75">
      <c r="A57" s="52"/>
      <c r="B57" s="118" t="s">
        <v>29</v>
      </c>
      <c r="C57" s="118"/>
      <c r="D57" s="118"/>
      <c r="E57" s="118"/>
      <c r="F57" s="118"/>
      <c r="G57" s="118"/>
      <c r="H57" s="118"/>
      <c r="I57" s="118"/>
      <c r="J57" s="56"/>
      <c r="K57" s="56"/>
      <c r="L57" s="56"/>
      <c r="M57" s="56"/>
      <c r="R57" s="108"/>
      <c r="S57" s="108"/>
      <c r="T57" s="108"/>
    </row>
    <row r="58" spans="1:33" ht="18.75">
      <c r="A58" s="57">
        <v>1</v>
      </c>
      <c r="B58" s="127" t="s">
        <v>30</v>
      </c>
      <c r="C58" s="127"/>
      <c r="D58" s="127"/>
      <c r="E58" s="127"/>
      <c r="F58" s="127"/>
      <c r="G58" s="127"/>
      <c r="H58" s="54"/>
      <c r="I58" s="54"/>
      <c r="J58" s="52"/>
      <c r="K58" s="52"/>
      <c r="L58" s="52"/>
      <c r="M58" s="52"/>
      <c r="R58" s="110"/>
      <c r="S58" s="110"/>
      <c r="T58" s="110"/>
    </row>
    <row r="59" spans="1:33" ht="18.75" customHeight="1">
      <c r="A59" s="58">
        <v>2</v>
      </c>
      <c r="B59" s="128" t="s">
        <v>31</v>
      </c>
      <c r="C59" s="128"/>
      <c r="D59" s="128"/>
      <c r="E59" s="128"/>
      <c r="F59" s="129" t="str">
        <f>IF(AND($E$3=""),"",CONCATENATE(E3,",","  ",J3))</f>
        <v>Narendra Choudhary,  TEACHER</v>
      </c>
      <c r="G59" s="129"/>
      <c r="H59" s="129"/>
      <c r="I59" s="129"/>
      <c r="J59" s="53"/>
      <c r="K59" s="52"/>
      <c r="L59" s="52"/>
      <c r="M59" s="52"/>
      <c r="R59" s="130"/>
      <c r="S59" s="130"/>
      <c r="T59" s="130"/>
    </row>
    <row r="60" spans="1:33" ht="18.75">
      <c r="A60" s="59">
        <v>3</v>
      </c>
      <c r="B60" s="128" t="s">
        <v>32</v>
      </c>
      <c r="C60" s="128"/>
      <c r="D60" s="60"/>
      <c r="E60" s="60"/>
      <c r="F60" s="52"/>
      <c r="G60" s="52"/>
      <c r="H60" s="52"/>
      <c r="I60" s="61"/>
      <c r="J60" s="62"/>
      <c r="K60" s="62"/>
      <c r="L60" s="62"/>
      <c r="M60" s="62"/>
      <c r="R60" s="130"/>
      <c r="S60" s="130"/>
      <c r="T60" s="130"/>
    </row>
    <row r="61" spans="1:33" ht="18.75">
      <c r="A61" s="60"/>
      <c r="B61" s="60"/>
      <c r="C61" s="60"/>
      <c r="D61" s="60"/>
      <c r="E61" s="60"/>
      <c r="F61" s="52"/>
      <c r="G61" s="52"/>
      <c r="H61" s="52"/>
      <c r="I61" s="61"/>
      <c r="J61" s="63"/>
      <c r="K61" s="63"/>
      <c r="L61" s="63"/>
      <c r="M61" s="63"/>
      <c r="R61" s="55"/>
      <c r="S61" s="55"/>
      <c r="T61" s="55"/>
    </row>
    <row r="62" spans="1:33" ht="18.75">
      <c r="A62" s="52"/>
      <c r="B62" s="52"/>
      <c r="C62" s="52"/>
      <c r="D62" s="52"/>
      <c r="E62" s="52"/>
      <c r="F62" s="52"/>
      <c r="G62" s="52"/>
      <c r="H62" s="52"/>
      <c r="I62" s="61"/>
      <c r="J62" s="64"/>
      <c r="K62" s="64"/>
      <c r="L62" s="64"/>
      <c r="M62" s="64"/>
      <c r="R62" s="55"/>
      <c r="S62" s="55"/>
      <c r="T62" s="55"/>
    </row>
    <row r="63" spans="1:33" ht="18.75">
      <c r="A63" s="52"/>
      <c r="B63" s="52"/>
      <c r="C63" s="52"/>
      <c r="D63" s="52"/>
      <c r="E63" s="52"/>
      <c r="F63" s="52"/>
      <c r="G63" s="52"/>
      <c r="H63" s="52"/>
      <c r="I63" s="52"/>
      <c r="J63" s="64"/>
      <c r="K63" s="64"/>
      <c r="L63" s="64"/>
      <c r="M63" s="64"/>
    </row>
  </sheetData>
  <sheetProtection password="C1FB" sheet="1" objects="1" scenarios="1" formatCells="0" formatColumns="0" formatRows="0" insertColumns="0" insertRows="0" insertHyperlinks="0" deleteColumns="0" deleteRows="0" sort="0" autoFilter="0" pivotTables="0"/>
  <mergeCells count="39">
    <mergeCell ref="B58:G58"/>
    <mergeCell ref="R58:T58"/>
    <mergeCell ref="B59:E59"/>
    <mergeCell ref="F59:I59"/>
    <mergeCell ref="R59:T60"/>
    <mergeCell ref="B60:C60"/>
    <mergeCell ref="B57:I57"/>
    <mergeCell ref="R57:T57"/>
    <mergeCell ref="AF11:AG11"/>
    <mergeCell ref="AF12:AG12"/>
    <mergeCell ref="AF13:AG13"/>
    <mergeCell ref="AF14:AG14"/>
    <mergeCell ref="A54:B54"/>
    <mergeCell ref="S54:T54"/>
    <mergeCell ref="K55:L55"/>
    <mergeCell ref="M55:T55"/>
    <mergeCell ref="C56:H56"/>
    <mergeCell ref="J56:K56"/>
    <mergeCell ref="L56:M56"/>
    <mergeCell ref="AF10:AG10"/>
    <mergeCell ref="B4:S5"/>
    <mergeCell ref="A7:A8"/>
    <mergeCell ref="B7:B8"/>
    <mergeCell ref="C7:G7"/>
    <mergeCell ref="H7:L7"/>
    <mergeCell ref="M7:Q7"/>
    <mergeCell ref="R7:R8"/>
    <mergeCell ref="S7:S8"/>
    <mergeCell ref="T7:T8"/>
    <mergeCell ref="AF8:AG8"/>
    <mergeCell ref="AF9:AG9"/>
    <mergeCell ref="Z4:AB7"/>
    <mergeCell ref="C1:Q1"/>
    <mergeCell ref="F2:Q2"/>
    <mergeCell ref="B3:D3"/>
    <mergeCell ref="E3:H3"/>
    <mergeCell ref="J3:L3"/>
    <mergeCell ref="M3:O3"/>
    <mergeCell ref="P3:T3"/>
  </mergeCells>
  <hyperlinks>
    <hyperlink ref="AF13" r:id="rId1"/>
  </hyperlinks>
  <pageMargins left="0.45" right="0.45" top="0.75" bottom="0.75" header="0.3" footer="0.3"/>
  <pageSetup paperSize="9" scale="75" orientation="landscape" r:id="rId2"/>
  <drawing r:id="rId3"/>
</worksheet>
</file>

<file path=xl/worksheets/sheet3.xml><?xml version="1.0" encoding="utf-8"?>
<worksheet xmlns="http://schemas.openxmlformats.org/spreadsheetml/2006/main" xmlns:r="http://schemas.openxmlformats.org/officeDocument/2006/relationships">
  <dimension ref="A1:AG44"/>
  <sheetViews>
    <sheetView topLeftCell="A16" workbookViewId="0">
      <selection activeCell="R40" sqref="R40:T41"/>
    </sheetView>
  </sheetViews>
  <sheetFormatPr defaultRowHeight="15"/>
  <cols>
    <col min="1" max="1" width="3.7109375" style="3" customWidth="1"/>
    <col min="2" max="2" width="8.5703125" style="3" customWidth="1"/>
    <col min="3" max="3" width="8.42578125" style="3" customWidth="1"/>
    <col min="4" max="4" width="7.28515625" style="3" customWidth="1"/>
    <col min="5" max="5" width="7.42578125" style="3" customWidth="1"/>
    <col min="6" max="6" width="7.7109375" style="3" customWidth="1"/>
    <col min="7" max="7" width="8.7109375" style="3" customWidth="1"/>
    <col min="8" max="8" width="9.140625" style="3"/>
    <col min="9" max="9" width="8.7109375" style="3" customWidth="1"/>
    <col min="10" max="10" width="7.7109375" style="3" customWidth="1"/>
    <col min="11" max="11" width="7.5703125" style="3" customWidth="1"/>
    <col min="12" max="12" width="9.140625" style="3"/>
    <col min="13" max="13" width="6.7109375" style="3" customWidth="1"/>
    <col min="14" max="14" width="7.85546875" style="3" customWidth="1"/>
    <col min="15" max="17" width="6.7109375" style="3" customWidth="1"/>
    <col min="18" max="18" width="11.140625" style="3" customWidth="1"/>
    <col min="19" max="19" width="8" style="3" customWidth="1"/>
    <col min="20" max="20" width="9.140625" style="3" customWidth="1"/>
    <col min="21" max="31" width="9.140625" style="3"/>
    <col min="32" max="32" width="56.85546875" style="3" customWidth="1"/>
    <col min="33" max="33" width="60.5703125" style="3" customWidth="1"/>
    <col min="34" max="16384" width="9.140625" style="3"/>
  </cols>
  <sheetData>
    <row r="1" spans="1:33" ht="18" customHeight="1">
      <c r="B1" s="35"/>
      <c r="C1" s="131" t="s">
        <v>38</v>
      </c>
      <c r="D1" s="131"/>
      <c r="E1" s="131"/>
      <c r="F1" s="131"/>
      <c r="G1" s="131"/>
      <c r="H1" s="131"/>
      <c r="I1" s="131"/>
      <c r="J1" s="131"/>
      <c r="K1" s="131"/>
      <c r="L1" s="131"/>
      <c r="M1" s="131"/>
      <c r="N1" s="131"/>
      <c r="O1" s="131"/>
      <c r="P1" s="131"/>
      <c r="Q1" s="131"/>
      <c r="R1" s="34"/>
      <c r="S1" s="34"/>
      <c r="T1" s="34"/>
    </row>
    <row r="2" spans="1:33" ht="17.25" customHeight="1">
      <c r="B2" s="34"/>
      <c r="C2" s="34"/>
      <c r="D2" s="34"/>
      <c r="E2" s="34"/>
      <c r="F2" s="132" t="s">
        <v>39</v>
      </c>
      <c r="G2" s="132"/>
      <c r="H2" s="132"/>
      <c r="I2" s="132"/>
      <c r="J2" s="132"/>
      <c r="K2" s="132"/>
      <c r="L2" s="132"/>
      <c r="M2" s="132"/>
      <c r="N2" s="132"/>
      <c r="O2" s="132"/>
      <c r="P2" s="132"/>
      <c r="Q2" s="132"/>
      <c r="R2" s="34"/>
      <c r="S2" s="34"/>
      <c r="T2" s="34"/>
    </row>
    <row r="3" spans="1:33" ht="21" customHeight="1">
      <c r="B3" s="133" t="s">
        <v>40</v>
      </c>
      <c r="C3" s="133"/>
      <c r="D3" s="133"/>
      <c r="E3" s="134" t="s">
        <v>41</v>
      </c>
      <c r="F3" s="134"/>
      <c r="G3" s="134"/>
      <c r="H3" s="134"/>
      <c r="I3" s="36" t="s">
        <v>42</v>
      </c>
      <c r="J3" s="135" t="s">
        <v>43</v>
      </c>
      <c r="K3" s="135"/>
      <c r="L3" s="135"/>
      <c r="M3" s="136" t="s">
        <v>44</v>
      </c>
      <c r="N3" s="136"/>
      <c r="O3" s="136"/>
      <c r="P3" s="135" t="s">
        <v>45</v>
      </c>
      <c r="Q3" s="135"/>
      <c r="R3" s="135"/>
      <c r="S3" s="135"/>
      <c r="T3" s="135"/>
    </row>
    <row r="4" spans="1:33" ht="12.75" customHeight="1">
      <c r="B4" s="140" t="s">
        <v>59</v>
      </c>
      <c r="C4" s="140"/>
      <c r="D4" s="140"/>
      <c r="E4" s="140"/>
      <c r="F4" s="140"/>
      <c r="G4" s="140"/>
      <c r="H4" s="139" t="s">
        <v>60</v>
      </c>
      <c r="I4" s="79"/>
      <c r="J4" s="79"/>
      <c r="K4" s="139" t="s">
        <v>61</v>
      </c>
      <c r="L4" s="79"/>
      <c r="M4" s="79"/>
      <c r="N4" s="139" t="s">
        <v>62</v>
      </c>
      <c r="O4" s="139"/>
      <c r="P4" s="66"/>
      <c r="Q4" s="66"/>
      <c r="R4" s="66"/>
      <c r="S4" s="66"/>
      <c r="T4" s="34"/>
      <c r="Z4" s="117" t="s">
        <v>34</v>
      </c>
      <c r="AA4" s="117"/>
      <c r="AB4" s="117"/>
    </row>
    <row r="5" spans="1:33" ht="13.5" customHeight="1">
      <c r="B5" s="140"/>
      <c r="C5" s="140"/>
      <c r="D5" s="140"/>
      <c r="E5" s="140"/>
      <c r="F5" s="140"/>
      <c r="G5" s="140"/>
      <c r="H5" s="139"/>
      <c r="I5" s="79"/>
      <c r="J5" s="79"/>
      <c r="K5" s="139"/>
      <c r="L5" s="79"/>
      <c r="M5" s="79"/>
      <c r="N5" s="139"/>
      <c r="O5" s="139"/>
      <c r="P5" s="66"/>
      <c r="Q5" s="66"/>
      <c r="R5" s="66"/>
      <c r="S5" s="66"/>
      <c r="T5" s="34"/>
      <c r="Z5" s="117"/>
      <c r="AA5" s="117"/>
      <c r="AB5" s="117"/>
    </row>
    <row r="6" spans="1:33" ht="7.5" customHeight="1">
      <c r="A6" s="6"/>
      <c r="B6" s="7"/>
      <c r="C6" s="7"/>
      <c r="D6" s="7"/>
      <c r="E6" s="7"/>
      <c r="F6" s="7"/>
      <c r="G6" s="7"/>
      <c r="H6" s="7"/>
      <c r="I6" s="7"/>
      <c r="J6" s="7"/>
      <c r="K6" s="7"/>
      <c r="L6" s="7"/>
      <c r="M6" s="7"/>
      <c r="N6" s="7"/>
      <c r="O6" s="7"/>
      <c r="P6" s="7"/>
      <c r="Q6" s="7"/>
      <c r="R6" s="7"/>
      <c r="Z6" s="117"/>
      <c r="AA6" s="117"/>
      <c r="AB6" s="117"/>
    </row>
    <row r="7" spans="1:33" ht="32.25" customHeight="1" thickBot="1">
      <c r="A7" s="137" t="s">
        <v>46</v>
      </c>
      <c r="B7" s="137" t="s">
        <v>47</v>
      </c>
      <c r="C7" s="138" t="s">
        <v>48</v>
      </c>
      <c r="D7" s="138"/>
      <c r="E7" s="138"/>
      <c r="F7" s="138"/>
      <c r="G7" s="138"/>
      <c r="H7" s="138" t="s">
        <v>58</v>
      </c>
      <c r="I7" s="138"/>
      <c r="J7" s="138"/>
      <c r="K7" s="138"/>
      <c r="L7" s="138"/>
      <c r="M7" s="138" t="s">
        <v>49</v>
      </c>
      <c r="N7" s="138"/>
      <c r="O7" s="138"/>
      <c r="P7" s="138"/>
      <c r="Q7" s="138"/>
      <c r="R7" s="82" t="s">
        <v>10</v>
      </c>
      <c r="S7" s="84" t="s">
        <v>11</v>
      </c>
      <c r="T7" s="84" t="s">
        <v>12</v>
      </c>
      <c r="Z7" s="117"/>
      <c r="AA7" s="117"/>
      <c r="AB7" s="117"/>
    </row>
    <row r="8" spans="1:33" ht="37.5" customHeight="1">
      <c r="A8" s="137"/>
      <c r="B8" s="137"/>
      <c r="C8" s="33" t="s">
        <v>13</v>
      </c>
      <c r="D8" s="33" t="s">
        <v>14</v>
      </c>
      <c r="E8" s="33" t="s">
        <v>15</v>
      </c>
      <c r="F8" s="33" t="s">
        <v>16</v>
      </c>
      <c r="G8" s="33" t="s">
        <v>17</v>
      </c>
      <c r="H8" s="33" t="s">
        <v>13</v>
      </c>
      <c r="I8" s="33" t="s">
        <v>14</v>
      </c>
      <c r="J8" s="33" t="s">
        <v>15</v>
      </c>
      <c r="K8" s="33" t="s">
        <v>16</v>
      </c>
      <c r="L8" s="33" t="s">
        <v>17</v>
      </c>
      <c r="M8" s="33" t="s">
        <v>13</v>
      </c>
      <c r="N8" s="33" t="s">
        <v>14</v>
      </c>
      <c r="O8" s="33" t="s">
        <v>15</v>
      </c>
      <c r="P8" s="33" t="s">
        <v>16</v>
      </c>
      <c r="Q8" s="33" t="s">
        <v>17</v>
      </c>
      <c r="R8" s="82"/>
      <c r="S8" s="84"/>
      <c r="T8" s="84"/>
      <c r="AF8" s="85" t="s">
        <v>18</v>
      </c>
      <c r="AG8" s="86"/>
    </row>
    <row r="9" spans="1:33" ht="18" customHeight="1">
      <c r="A9" s="9">
        <v>1</v>
      </c>
      <c r="B9" s="31">
        <v>42370</v>
      </c>
      <c r="C9" s="10">
        <v>14680</v>
      </c>
      <c r="D9" s="11">
        <f>IF(AND($E$3=""),"",IF(AND(C9=""),"",ROUND((C9*125%),0)))</f>
        <v>18350</v>
      </c>
      <c r="E9" s="12">
        <f>IF(AND($E$3=""),"",IF(AND(C9=""),"",ROUND((C9*10%),0)))</f>
        <v>1468</v>
      </c>
      <c r="F9" s="10">
        <v>0</v>
      </c>
      <c r="G9" s="11">
        <f>IF(AND($E$3=""),"",IF(AND(C9=""),"",SUM(C9:F9)))</f>
        <v>34498</v>
      </c>
      <c r="H9" s="10">
        <v>15720</v>
      </c>
      <c r="I9" s="11">
        <f>IF(AND($E$3=""),"",IF(AND(H9=""),"",ROUND((H9*125%),0)))</f>
        <v>19650</v>
      </c>
      <c r="J9" s="12">
        <f>IF(AND($E$3=""),"",IF(AND(H9=""),"",ROUND((H9*10%),0)))</f>
        <v>1572</v>
      </c>
      <c r="K9" s="10">
        <v>0</v>
      </c>
      <c r="L9" s="11">
        <f>IF(AND($E$3=""),"",IF(AND(H9=""),"",SUM(H9:K9)))</f>
        <v>36942</v>
      </c>
      <c r="M9" s="12">
        <f>IF(AND(C9=""),"",IF(AND(H9=""),"",C9-H9))</f>
        <v>-1040</v>
      </c>
      <c r="N9" s="12">
        <f>IF(AND(D9=""),"",IF(AND(I9=""),"",D9-I9))</f>
        <v>-1300</v>
      </c>
      <c r="O9" s="12">
        <f>IF(AND(E9=""),"",IF(AND(J9=""),"",E9-J9))</f>
        <v>-104</v>
      </c>
      <c r="P9" s="12">
        <f>IF(AND(F9=""),"",IF(AND(K9=""),"",F9-K9))</f>
        <v>0</v>
      </c>
      <c r="Q9" s="12">
        <f>IF(AND($E$3=""),"",IF(AND(M9=""),"",SUM(M9:P9)))</f>
        <v>-2444</v>
      </c>
      <c r="R9" s="11">
        <f>IF(AND(Q9=""),"",IF(AND(C9=0),"",Q9))</f>
        <v>-2444</v>
      </c>
      <c r="S9" s="15"/>
      <c r="T9" s="15"/>
      <c r="AF9" s="87" t="s">
        <v>19</v>
      </c>
      <c r="AG9" s="88"/>
    </row>
    <row r="10" spans="1:33" ht="21" customHeight="1">
      <c r="A10" s="9">
        <v>2</v>
      </c>
      <c r="B10" s="31">
        <v>42401</v>
      </c>
      <c r="C10" s="12">
        <f>IF(AND($E$3=""),"",IF(AND(C9=""),"",C9))</f>
        <v>14680</v>
      </c>
      <c r="D10" s="11">
        <f t="shared" ref="D10:D14" si="0">IF(AND($E$3=""),"",IF(AND(C10=""),"",ROUND((C10*125%),0)))</f>
        <v>18350</v>
      </c>
      <c r="E10" s="12">
        <f t="shared" ref="E10:E15" si="1">IF(AND($E$3=""),"",IF(AND(C10=""),"",ROUND((C10*10%),0)))</f>
        <v>1468</v>
      </c>
      <c r="F10" s="11">
        <f>IF(AND($E$3=""),"",IF(AND(C10=""),"",F9))</f>
        <v>0</v>
      </c>
      <c r="G10" s="11">
        <f t="shared" ref="G10:G33" si="2">IF(AND($E$3=""),"",IF(AND(C10=""),"",SUM(C10:F10)))</f>
        <v>34498</v>
      </c>
      <c r="H10" s="12">
        <f>IF(AND($E$3=""),"",IF(AND(H9=""),"",H9))</f>
        <v>15720</v>
      </c>
      <c r="I10" s="11">
        <f t="shared" ref="I10:I14" si="3">IF(AND($E$3=""),"",IF(AND(H10=""),"",ROUND((H10*125%),0)))</f>
        <v>19650</v>
      </c>
      <c r="J10" s="12">
        <f t="shared" ref="J10:J14" si="4">IF(AND($E$3=""),"",IF(AND(H10=""),"",ROUND((H10*10%),0)))</f>
        <v>1572</v>
      </c>
      <c r="K10" s="11">
        <f>IF(AND($E$3=""),"",IF(AND(H10=""),"",K9))</f>
        <v>0</v>
      </c>
      <c r="L10" s="11">
        <f t="shared" ref="L10:L33" si="5">IF(AND($E$3=""),"",IF(AND(H10=""),"",SUM(H10:K10)))</f>
        <v>36942</v>
      </c>
      <c r="M10" s="12">
        <f t="shared" ref="M10:P33" si="6">IF(AND(C10=""),"",IF(AND(H10=""),"",C10-H10))</f>
        <v>-1040</v>
      </c>
      <c r="N10" s="12">
        <f t="shared" si="6"/>
        <v>-1300</v>
      </c>
      <c r="O10" s="12">
        <f t="shared" si="6"/>
        <v>-104</v>
      </c>
      <c r="P10" s="12">
        <f t="shared" si="6"/>
        <v>0</v>
      </c>
      <c r="Q10" s="12">
        <f t="shared" ref="Q10:Q33" si="7">IF(AND($E$3=""),"",IF(AND(M10=""),"",SUM(M10:P10)))</f>
        <v>-2444</v>
      </c>
      <c r="R10" s="11">
        <f t="shared" ref="R10:R34" si="8">IF(AND(Q10=""),"",IF(AND(C10=0),"",Q10))</f>
        <v>-2444</v>
      </c>
      <c r="S10" s="15"/>
      <c r="T10" s="15"/>
      <c r="AF10" s="89" t="s">
        <v>20</v>
      </c>
      <c r="AG10" s="90"/>
    </row>
    <row r="11" spans="1:33" ht="21" customHeight="1">
      <c r="A11" s="9">
        <v>3</v>
      </c>
      <c r="B11" s="31">
        <v>42430</v>
      </c>
      <c r="C11" s="12">
        <f>IF(AND($E$3=""),"",IF(AND(C10=""),"",C10))</f>
        <v>14680</v>
      </c>
      <c r="D11" s="11">
        <f t="shared" si="0"/>
        <v>18350</v>
      </c>
      <c r="E11" s="12">
        <f t="shared" si="1"/>
        <v>1468</v>
      </c>
      <c r="F11" s="11">
        <f t="shared" ref="F11:F13" si="9">IF(AND($E$3=""),"",IF(AND(C11=""),"",F10))</f>
        <v>0</v>
      </c>
      <c r="G11" s="11">
        <f>IF(AND($E$3=""),"",IF(AND(C11=""),"",SUM(C11:F11)))</f>
        <v>34498</v>
      </c>
      <c r="H11" s="12">
        <f>IF(AND($E$3=""),"",IF(AND(H10=""),"",H10))</f>
        <v>15720</v>
      </c>
      <c r="I11" s="11">
        <f t="shared" si="3"/>
        <v>19650</v>
      </c>
      <c r="J11" s="12">
        <f t="shared" si="4"/>
        <v>1572</v>
      </c>
      <c r="K11" s="11">
        <f t="shared" ref="K11:K14" si="10">IF(AND($E$3=""),"",IF(AND(H11=""),"",K10))</f>
        <v>0</v>
      </c>
      <c r="L11" s="11">
        <f t="shared" si="5"/>
        <v>36942</v>
      </c>
      <c r="M11" s="12">
        <f t="shared" si="6"/>
        <v>-1040</v>
      </c>
      <c r="N11" s="12">
        <f t="shared" si="6"/>
        <v>-1300</v>
      </c>
      <c r="O11" s="12">
        <f t="shared" si="6"/>
        <v>-104</v>
      </c>
      <c r="P11" s="12">
        <f t="shared" si="6"/>
        <v>0</v>
      </c>
      <c r="Q11" s="12">
        <f t="shared" si="7"/>
        <v>-2444</v>
      </c>
      <c r="R11" s="11">
        <f t="shared" si="8"/>
        <v>-2444</v>
      </c>
      <c r="S11" s="15"/>
      <c r="T11" s="15"/>
      <c r="AF11" s="91" t="s">
        <v>21</v>
      </c>
      <c r="AG11" s="92"/>
    </row>
    <row r="12" spans="1:33" ht="21" customHeight="1">
      <c r="A12" s="9">
        <v>4</v>
      </c>
      <c r="B12" s="31">
        <v>42461</v>
      </c>
      <c r="C12" s="12">
        <f t="shared" ref="C12:C32" si="11">IF(AND($E$3=""),"",IF(AND(C11=""),"",C11))</f>
        <v>14680</v>
      </c>
      <c r="D12" s="11">
        <f t="shared" si="0"/>
        <v>18350</v>
      </c>
      <c r="E12" s="12">
        <f t="shared" si="1"/>
        <v>1468</v>
      </c>
      <c r="F12" s="11">
        <f t="shared" si="9"/>
        <v>0</v>
      </c>
      <c r="G12" s="11">
        <f t="shared" si="2"/>
        <v>34498</v>
      </c>
      <c r="H12" s="12">
        <f>IF(AND($E$3=""),"",IF(AND(H11=""),"",H11))</f>
        <v>15720</v>
      </c>
      <c r="I12" s="11">
        <f t="shared" si="3"/>
        <v>19650</v>
      </c>
      <c r="J12" s="12">
        <f t="shared" si="4"/>
        <v>1572</v>
      </c>
      <c r="K12" s="11">
        <f t="shared" si="10"/>
        <v>0</v>
      </c>
      <c r="L12" s="11">
        <f t="shared" si="5"/>
        <v>36942</v>
      </c>
      <c r="M12" s="12">
        <f t="shared" si="6"/>
        <v>-1040</v>
      </c>
      <c r="N12" s="12">
        <f t="shared" si="6"/>
        <v>-1300</v>
      </c>
      <c r="O12" s="12">
        <f t="shared" si="6"/>
        <v>-104</v>
      </c>
      <c r="P12" s="12">
        <f t="shared" si="6"/>
        <v>0</v>
      </c>
      <c r="Q12" s="12">
        <f t="shared" si="7"/>
        <v>-2444</v>
      </c>
      <c r="R12" s="11">
        <f t="shared" si="8"/>
        <v>-2444</v>
      </c>
      <c r="S12" s="15"/>
      <c r="T12" s="15"/>
      <c r="AF12" s="93" t="s">
        <v>22</v>
      </c>
      <c r="AG12" s="94"/>
    </row>
    <row r="13" spans="1:33" ht="21" customHeight="1">
      <c r="A13" s="9">
        <v>5</v>
      </c>
      <c r="B13" s="31">
        <v>42491</v>
      </c>
      <c r="C13" s="12">
        <f t="shared" si="11"/>
        <v>14680</v>
      </c>
      <c r="D13" s="11">
        <f t="shared" si="0"/>
        <v>18350</v>
      </c>
      <c r="E13" s="12">
        <f t="shared" si="1"/>
        <v>1468</v>
      </c>
      <c r="F13" s="11">
        <f t="shared" si="9"/>
        <v>0</v>
      </c>
      <c r="G13" s="11">
        <f t="shared" si="2"/>
        <v>34498</v>
      </c>
      <c r="H13" s="12">
        <f t="shared" ref="H13:H32" si="12">IF(AND($E$3=""),"",IF(AND(H12=""),"",H12))</f>
        <v>15720</v>
      </c>
      <c r="I13" s="11">
        <f t="shared" si="3"/>
        <v>19650</v>
      </c>
      <c r="J13" s="12">
        <f t="shared" si="4"/>
        <v>1572</v>
      </c>
      <c r="K13" s="11">
        <f t="shared" si="10"/>
        <v>0</v>
      </c>
      <c r="L13" s="11">
        <f t="shared" si="5"/>
        <v>36942</v>
      </c>
      <c r="M13" s="12">
        <f t="shared" si="6"/>
        <v>-1040</v>
      </c>
      <c r="N13" s="12">
        <f t="shared" si="6"/>
        <v>-1300</v>
      </c>
      <c r="O13" s="12">
        <f t="shared" si="6"/>
        <v>-104</v>
      </c>
      <c r="P13" s="12">
        <f t="shared" si="6"/>
        <v>0</v>
      </c>
      <c r="Q13" s="12">
        <f t="shared" si="7"/>
        <v>-2444</v>
      </c>
      <c r="R13" s="11">
        <f t="shared" si="8"/>
        <v>-2444</v>
      </c>
      <c r="S13" s="15"/>
      <c r="T13" s="15"/>
      <c r="AF13" s="95" t="s">
        <v>23</v>
      </c>
      <c r="AG13" s="94"/>
    </row>
    <row r="14" spans="1:33" ht="21" customHeight="1" thickBot="1">
      <c r="A14" s="9">
        <v>6</v>
      </c>
      <c r="B14" s="31">
        <v>42522</v>
      </c>
      <c r="C14" s="12">
        <f t="shared" si="11"/>
        <v>14680</v>
      </c>
      <c r="D14" s="11">
        <f t="shared" si="0"/>
        <v>18350</v>
      </c>
      <c r="E14" s="12">
        <f t="shared" si="1"/>
        <v>1468</v>
      </c>
      <c r="F14" s="11">
        <f>IF(AND($E$3=""),"",IF(AND(C14=""),"",F13))</f>
        <v>0</v>
      </c>
      <c r="G14" s="11">
        <f t="shared" si="2"/>
        <v>34498</v>
      </c>
      <c r="H14" s="12">
        <f t="shared" si="12"/>
        <v>15720</v>
      </c>
      <c r="I14" s="11">
        <f t="shared" si="3"/>
        <v>19650</v>
      </c>
      <c r="J14" s="12">
        <f t="shared" si="4"/>
        <v>1572</v>
      </c>
      <c r="K14" s="11">
        <f t="shared" si="10"/>
        <v>0</v>
      </c>
      <c r="L14" s="11">
        <f t="shared" si="5"/>
        <v>36942</v>
      </c>
      <c r="M14" s="12">
        <f t="shared" si="6"/>
        <v>-1040</v>
      </c>
      <c r="N14" s="12">
        <f t="shared" si="6"/>
        <v>-1300</v>
      </c>
      <c r="O14" s="12">
        <f t="shared" si="6"/>
        <v>-104</v>
      </c>
      <c r="P14" s="12">
        <f t="shared" si="6"/>
        <v>0</v>
      </c>
      <c r="Q14" s="12">
        <f t="shared" si="7"/>
        <v>-2444</v>
      </c>
      <c r="R14" s="11">
        <f t="shared" si="8"/>
        <v>-2444</v>
      </c>
      <c r="S14" s="15"/>
      <c r="T14" s="15"/>
      <c r="AF14" s="96" t="s">
        <v>24</v>
      </c>
      <c r="AG14" s="97"/>
    </row>
    <row r="15" spans="1:33" ht="21" customHeight="1">
      <c r="A15" s="9">
        <v>7</v>
      </c>
      <c r="B15" s="31">
        <v>42552</v>
      </c>
      <c r="C15" s="12">
        <f>IF(AND($E$3=""),"",IF(AND(C14=""),"",ROUNDUP(ROUND(C14*3%,0),-1)+C14))</f>
        <v>15120</v>
      </c>
      <c r="D15" s="11">
        <f>IF(AND($E$3=""),"",IF(AND(C15=""),"",ROUND((C15*132%),0)))</f>
        <v>19958</v>
      </c>
      <c r="E15" s="12">
        <f t="shared" si="1"/>
        <v>1512</v>
      </c>
      <c r="F15" s="11">
        <f t="shared" ref="F15:F32" si="13">IF(AND($E$3=""),"",IF(AND(C15=""),"",F14))</f>
        <v>0</v>
      </c>
      <c r="G15" s="11">
        <f t="shared" si="2"/>
        <v>36590</v>
      </c>
      <c r="H15" s="12">
        <f>IF(AND($E$3=""),"",IF(AND(H14=""),"",ROUNDUP(ROUND(H14*3%,0),-1)+H14))</f>
        <v>16200</v>
      </c>
      <c r="I15" s="11">
        <f>IF(AND($E$3=""),"",IF(AND(H15=""),"",ROUND((H15*132%),0)))</f>
        <v>21384</v>
      </c>
      <c r="J15" s="12">
        <f t="shared" ref="J15:J32" si="14">IF(AND($E$3=""),"",IF(AND(H15=""),"",ROUND((H15*10%),0)))</f>
        <v>1620</v>
      </c>
      <c r="K15" s="11">
        <f t="shared" ref="K15:K32" si="15">IF(AND($E$3=""),"",IF(AND(H15=""),"",K14))</f>
        <v>0</v>
      </c>
      <c r="L15" s="11">
        <f t="shared" si="5"/>
        <v>39204</v>
      </c>
      <c r="M15" s="12">
        <f t="shared" ref="M15:M32" si="16">IF(AND(C15=""),"",IF(AND(H15=""),"",C15-H15))</f>
        <v>-1080</v>
      </c>
      <c r="N15" s="12">
        <f t="shared" ref="N15:N32" si="17">IF(AND(D15=""),"",IF(AND(I15=""),"",D15-I15))</f>
        <v>-1426</v>
      </c>
      <c r="O15" s="12">
        <f t="shared" ref="O15:O32" si="18">IF(AND(E15=""),"",IF(AND(J15=""),"",E15-J15))</f>
        <v>-108</v>
      </c>
      <c r="P15" s="12">
        <f t="shared" ref="P15:P32" si="19">IF(AND(F15=""),"",IF(AND(K15=""),"",F15-K15))</f>
        <v>0</v>
      </c>
      <c r="Q15" s="12">
        <f t="shared" ref="Q15:Q32" si="20">IF(AND($E$3=""),"",IF(AND(M15=""),"",SUM(M15:P15)))</f>
        <v>-2614</v>
      </c>
      <c r="R15" s="11">
        <f t="shared" si="8"/>
        <v>-2614</v>
      </c>
      <c r="S15" s="15"/>
      <c r="T15" s="15"/>
      <c r="AF15" s="67"/>
      <c r="AG15" s="67"/>
    </row>
    <row r="16" spans="1:33" ht="21" customHeight="1">
      <c r="A16" s="9">
        <v>8</v>
      </c>
      <c r="B16" s="31">
        <v>42583</v>
      </c>
      <c r="C16" s="12">
        <f t="shared" si="11"/>
        <v>15120</v>
      </c>
      <c r="D16" s="11">
        <f t="shared" ref="D16:D20" si="21">IF(AND($E$3=""),"",IF(AND(C16=""),"",ROUND((C16*132%),0)))</f>
        <v>19958</v>
      </c>
      <c r="E16" s="12">
        <f t="shared" ref="E16:E21" si="22">IF(AND($E$3=""),"",IF(AND(C16=""),"",ROUND((C16*10%),0)))</f>
        <v>1512</v>
      </c>
      <c r="F16" s="11">
        <f t="shared" si="13"/>
        <v>0</v>
      </c>
      <c r="G16" s="11">
        <f t="shared" si="2"/>
        <v>36590</v>
      </c>
      <c r="H16" s="12">
        <f t="shared" si="12"/>
        <v>16200</v>
      </c>
      <c r="I16" s="11">
        <f t="shared" ref="I16:I20" si="23">IF(AND($E$3=""),"",IF(AND(H16=""),"",ROUND((H16*132%),0)))</f>
        <v>21384</v>
      </c>
      <c r="J16" s="12">
        <f t="shared" si="14"/>
        <v>1620</v>
      </c>
      <c r="K16" s="11">
        <f t="shared" si="15"/>
        <v>0</v>
      </c>
      <c r="L16" s="11">
        <f t="shared" si="5"/>
        <v>39204</v>
      </c>
      <c r="M16" s="12">
        <f t="shared" si="16"/>
        <v>-1080</v>
      </c>
      <c r="N16" s="12">
        <f t="shared" si="17"/>
        <v>-1426</v>
      </c>
      <c r="O16" s="12">
        <f t="shared" si="18"/>
        <v>-108</v>
      </c>
      <c r="P16" s="12">
        <f t="shared" si="19"/>
        <v>0</v>
      </c>
      <c r="Q16" s="12">
        <f t="shared" si="20"/>
        <v>-2614</v>
      </c>
      <c r="R16" s="11">
        <f t="shared" si="8"/>
        <v>-2614</v>
      </c>
      <c r="S16" s="15"/>
      <c r="T16" s="15"/>
      <c r="AF16" s="67"/>
      <c r="AG16" s="67"/>
    </row>
    <row r="17" spans="1:33" ht="21" customHeight="1">
      <c r="A17" s="9">
        <v>9</v>
      </c>
      <c r="B17" s="31">
        <v>42614</v>
      </c>
      <c r="C17" s="12">
        <f t="shared" si="11"/>
        <v>15120</v>
      </c>
      <c r="D17" s="11">
        <f t="shared" si="21"/>
        <v>19958</v>
      </c>
      <c r="E17" s="12">
        <f t="shared" si="22"/>
        <v>1512</v>
      </c>
      <c r="F17" s="11">
        <f t="shared" si="13"/>
        <v>0</v>
      </c>
      <c r="G17" s="11">
        <f t="shared" si="2"/>
        <v>36590</v>
      </c>
      <c r="H17" s="12">
        <f t="shared" si="12"/>
        <v>16200</v>
      </c>
      <c r="I17" s="11">
        <f t="shared" si="23"/>
        <v>21384</v>
      </c>
      <c r="J17" s="12">
        <f t="shared" si="14"/>
        <v>1620</v>
      </c>
      <c r="K17" s="11">
        <f t="shared" si="15"/>
        <v>0</v>
      </c>
      <c r="L17" s="11">
        <f t="shared" si="5"/>
        <v>39204</v>
      </c>
      <c r="M17" s="12">
        <f t="shared" si="16"/>
        <v>-1080</v>
      </c>
      <c r="N17" s="12">
        <f t="shared" si="17"/>
        <v>-1426</v>
      </c>
      <c r="O17" s="12">
        <f t="shared" si="18"/>
        <v>-108</v>
      </c>
      <c r="P17" s="12">
        <f t="shared" si="19"/>
        <v>0</v>
      </c>
      <c r="Q17" s="12">
        <f t="shared" si="20"/>
        <v>-2614</v>
      </c>
      <c r="R17" s="11">
        <f t="shared" si="8"/>
        <v>-2614</v>
      </c>
      <c r="S17" s="15"/>
      <c r="T17" s="15"/>
      <c r="AF17" s="67"/>
      <c r="AG17" s="67"/>
    </row>
    <row r="18" spans="1:33" ht="21" customHeight="1">
      <c r="A18" s="9">
        <v>10</v>
      </c>
      <c r="B18" s="31">
        <v>42644</v>
      </c>
      <c r="C18" s="12">
        <f t="shared" si="11"/>
        <v>15120</v>
      </c>
      <c r="D18" s="11">
        <f t="shared" si="21"/>
        <v>19958</v>
      </c>
      <c r="E18" s="12">
        <f t="shared" si="22"/>
        <v>1512</v>
      </c>
      <c r="F18" s="11">
        <f t="shared" si="13"/>
        <v>0</v>
      </c>
      <c r="G18" s="11">
        <f t="shared" si="2"/>
        <v>36590</v>
      </c>
      <c r="H18" s="12">
        <f t="shared" si="12"/>
        <v>16200</v>
      </c>
      <c r="I18" s="11">
        <f t="shared" si="23"/>
        <v>21384</v>
      </c>
      <c r="J18" s="12">
        <f t="shared" si="14"/>
        <v>1620</v>
      </c>
      <c r="K18" s="11">
        <f t="shared" si="15"/>
        <v>0</v>
      </c>
      <c r="L18" s="11">
        <f t="shared" si="5"/>
        <v>39204</v>
      </c>
      <c r="M18" s="12">
        <f t="shared" si="16"/>
        <v>-1080</v>
      </c>
      <c r="N18" s="12">
        <f t="shared" si="17"/>
        <v>-1426</v>
      </c>
      <c r="O18" s="12">
        <f t="shared" si="18"/>
        <v>-108</v>
      </c>
      <c r="P18" s="12">
        <f t="shared" si="19"/>
        <v>0</v>
      </c>
      <c r="Q18" s="12">
        <f t="shared" si="20"/>
        <v>-2614</v>
      </c>
      <c r="R18" s="11">
        <f t="shared" si="8"/>
        <v>-2614</v>
      </c>
      <c r="S18" s="15"/>
      <c r="T18" s="15"/>
      <c r="AF18" s="67"/>
      <c r="AG18" s="67"/>
    </row>
    <row r="19" spans="1:33" ht="21" customHeight="1">
      <c r="A19" s="9">
        <v>11</v>
      </c>
      <c r="B19" s="31">
        <v>42675</v>
      </c>
      <c r="C19" s="12">
        <f t="shared" si="11"/>
        <v>15120</v>
      </c>
      <c r="D19" s="11">
        <f t="shared" si="21"/>
        <v>19958</v>
      </c>
      <c r="E19" s="12">
        <f t="shared" si="22"/>
        <v>1512</v>
      </c>
      <c r="F19" s="11">
        <f t="shared" si="13"/>
        <v>0</v>
      </c>
      <c r="G19" s="11">
        <f t="shared" si="2"/>
        <v>36590</v>
      </c>
      <c r="H19" s="12">
        <f t="shared" si="12"/>
        <v>16200</v>
      </c>
      <c r="I19" s="11">
        <f t="shared" si="23"/>
        <v>21384</v>
      </c>
      <c r="J19" s="12">
        <f t="shared" si="14"/>
        <v>1620</v>
      </c>
      <c r="K19" s="11">
        <f t="shared" si="15"/>
        <v>0</v>
      </c>
      <c r="L19" s="11">
        <f t="shared" si="5"/>
        <v>39204</v>
      </c>
      <c r="M19" s="12">
        <f t="shared" si="16"/>
        <v>-1080</v>
      </c>
      <c r="N19" s="12">
        <f t="shared" si="17"/>
        <v>-1426</v>
      </c>
      <c r="O19" s="12">
        <f t="shared" si="18"/>
        <v>-108</v>
      </c>
      <c r="P19" s="12">
        <f t="shared" si="19"/>
        <v>0</v>
      </c>
      <c r="Q19" s="12">
        <f t="shared" si="20"/>
        <v>-2614</v>
      </c>
      <c r="R19" s="11">
        <f t="shared" si="8"/>
        <v>-2614</v>
      </c>
      <c r="S19" s="15"/>
      <c r="T19" s="15"/>
      <c r="AF19" s="67"/>
      <c r="AG19" s="67"/>
    </row>
    <row r="20" spans="1:33" ht="21" customHeight="1">
      <c r="A20" s="9">
        <v>12</v>
      </c>
      <c r="B20" s="31">
        <v>42705</v>
      </c>
      <c r="C20" s="12">
        <f t="shared" si="11"/>
        <v>15120</v>
      </c>
      <c r="D20" s="11">
        <f t="shared" si="21"/>
        <v>19958</v>
      </c>
      <c r="E20" s="12">
        <f t="shared" si="22"/>
        <v>1512</v>
      </c>
      <c r="F20" s="11">
        <f t="shared" si="13"/>
        <v>0</v>
      </c>
      <c r="G20" s="11">
        <f t="shared" si="2"/>
        <v>36590</v>
      </c>
      <c r="H20" s="12">
        <f t="shared" si="12"/>
        <v>16200</v>
      </c>
      <c r="I20" s="11">
        <f t="shared" si="23"/>
        <v>21384</v>
      </c>
      <c r="J20" s="12">
        <f t="shared" si="14"/>
        <v>1620</v>
      </c>
      <c r="K20" s="11">
        <f t="shared" si="15"/>
        <v>0</v>
      </c>
      <c r="L20" s="11">
        <f t="shared" si="5"/>
        <v>39204</v>
      </c>
      <c r="M20" s="12">
        <f t="shared" si="16"/>
        <v>-1080</v>
      </c>
      <c r="N20" s="12">
        <f t="shared" si="17"/>
        <v>-1426</v>
      </c>
      <c r="O20" s="12">
        <f t="shared" si="18"/>
        <v>-108</v>
      </c>
      <c r="P20" s="12">
        <f t="shared" si="19"/>
        <v>0</v>
      </c>
      <c r="Q20" s="12">
        <f t="shared" si="20"/>
        <v>-2614</v>
      </c>
      <c r="R20" s="11">
        <f t="shared" si="8"/>
        <v>-2614</v>
      </c>
      <c r="S20" s="15"/>
      <c r="T20" s="15"/>
      <c r="AF20" s="67"/>
      <c r="AG20" s="67"/>
    </row>
    <row r="21" spans="1:33" ht="21" customHeight="1">
      <c r="A21" s="9">
        <v>13</v>
      </c>
      <c r="B21" s="31">
        <v>42736</v>
      </c>
      <c r="C21" s="12">
        <f t="shared" si="11"/>
        <v>15120</v>
      </c>
      <c r="D21" s="11">
        <f>IF(AND($E$3=""),"",IF(AND(C21=""),"",ROUND((C21*136%),0)))</f>
        <v>20563</v>
      </c>
      <c r="E21" s="12">
        <f t="shared" si="22"/>
        <v>1512</v>
      </c>
      <c r="F21" s="11">
        <f t="shared" si="13"/>
        <v>0</v>
      </c>
      <c r="G21" s="11">
        <f t="shared" si="2"/>
        <v>37195</v>
      </c>
      <c r="H21" s="12">
        <f t="shared" si="12"/>
        <v>16200</v>
      </c>
      <c r="I21" s="11">
        <f>IF(AND($E$3=""),"",IF(AND(H21=""),"",ROUND((H21*136%),0)))</f>
        <v>22032</v>
      </c>
      <c r="J21" s="12">
        <f t="shared" si="14"/>
        <v>1620</v>
      </c>
      <c r="K21" s="11">
        <f t="shared" si="15"/>
        <v>0</v>
      </c>
      <c r="L21" s="11">
        <f t="shared" si="5"/>
        <v>39852</v>
      </c>
      <c r="M21" s="12">
        <f t="shared" si="16"/>
        <v>-1080</v>
      </c>
      <c r="N21" s="12">
        <f t="shared" si="17"/>
        <v>-1469</v>
      </c>
      <c r="O21" s="12">
        <f t="shared" si="18"/>
        <v>-108</v>
      </c>
      <c r="P21" s="12">
        <f t="shared" si="19"/>
        <v>0</v>
      </c>
      <c r="Q21" s="12">
        <f t="shared" si="20"/>
        <v>-2657</v>
      </c>
      <c r="R21" s="11">
        <f t="shared" si="8"/>
        <v>-2657</v>
      </c>
      <c r="S21" s="15"/>
      <c r="T21" s="15"/>
      <c r="AF21" s="67"/>
      <c r="AG21" s="67"/>
    </row>
    <row r="22" spans="1:33" ht="21" customHeight="1">
      <c r="A22" s="9">
        <v>14</v>
      </c>
      <c r="B22" s="31">
        <v>42767</v>
      </c>
      <c r="C22" s="12">
        <f t="shared" si="11"/>
        <v>15120</v>
      </c>
      <c r="D22" s="11">
        <f t="shared" ref="D22:D26" si="24">IF(AND($E$3=""),"",IF(AND(C22=""),"",ROUND((C22*136%),0)))</f>
        <v>20563</v>
      </c>
      <c r="E22" s="12">
        <f t="shared" ref="E22:E27" si="25">IF(AND($E$3=""),"",IF(AND(C22=""),"",ROUND((C22*10%),0)))</f>
        <v>1512</v>
      </c>
      <c r="F22" s="11">
        <f t="shared" si="13"/>
        <v>0</v>
      </c>
      <c r="G22" s="11">
        <f t="shared" si="2"/>
        <v>37195</v>
      </c>
      <c r="H22" s="12">
        <f t="shared" si="12"/>
        <v>16200</v>
      </c>
      <c r="I22" s="11">
        <f t="shared" ref="I22:I26" si="26">IF(AND($E$3=""),"",IF(AND(H22=""),"",ROUND((H22*136%),0)))</f>
        <v>22032</v>
      </c>
      <c r="J22" s="12">
        <f t="shared" si="14"/>
        <v>1620</v>
      </c>
      <c r="K22" s="11">
        <f t="shared" si="15"/>
        <v>0</v>
      </c>
      <c r="L22" s="11">
        <f t="shared" si="5"/>
        <v>39852</v>
      </c>
      <c r="M22" s="12">
        <f t="shared" si="16"/>
        <v>-1080</v>
      </c>
      <c r="N22" s="12">
        <f t="shared" si="17"/>
        <v>-1469</v>
      </c>
      <c r="O22" s="12">
        <f t="shared" si="18"/>
        <v>-108</v>
      </c>
      <c r="P22" s="12">
        <f t="shared" si="19"/>
        <v>0</v>
      </c>
      <c r="Q22" s="12">
        <f t="shared" si="20"/>
        <v>-2657</v>
      </c>
      <c r="R22" s="11">
        <f t="shared" si="8"/>
        <v>-2657</v>
      </c>
      <c r="S22" s="15"/>
      <c r="T22" s="15"/>
      <c r="AF22" s="67"/>
      <c r="AG22" s="67"/>
    </row>
    <row r="23" spans="1:33" ht="21" customHeight="1">
      <c r="A23" s="9">
        <v>15</v>
      </c>
      <c r="B23" s="31">
        <v>42795</v>
      </c>
      <c r="C23" s="12">
        <f t="shared" si="11"/>
        <v>15120</v>
      </c>
      <c r="D23" s="11">
        <f t="shared" si="24"/>
        <v>20563</v>
      </c>
      <c r="E23" s="12">
        <f t="shared" si="25"/>
        <v>1512</v>
      </c>
      <c r="F23" s="11">
        <f t="shared" si="13"/>
        <v>0</v>
      </c>
      <c r="G23" s="11">
        <f t="shared" si="2"/>
        <v>37195</v>
      </c>
      <c r="H23" s="12">
        <f t="shared" si="12"/>
        <v>16200</v>
      </c>
      <c r="I23" s="11">
        <f t="shared" si="26"/>
        <v>22032</v>
      </c>
      <c r="J23" s="12">
        <f t="shared" si="14"/>
        <v>1620</v>
      </c>
      <c r="K23" s="11">
        <f t="shared" si="15"/>
        <v>0</v>
      </c>
      <c r="L23" s="11">
        <f t="shared" si="5"/>
        <v>39852</v>
      </c>
      <c r="M23" s="12">
        <f t="shared" si="16"/>
        <v>-1080</v>
      </c>
      <c r="N23" s="12">
        <f t="shared" si="17"/>
        <v>-1469</v>
      </c>
      <c r="O23" s="12">
        <f t="shared" si="18"/>
        <v>-108</v>
      </c>
      <c r="P23" s="12">
        <f t="shared" si="19"/>
        <v>0</v>
      </c>
      <c r="Q23" s="12">
        <f t="shared" si="20"/>
        <v>-2657</v>
      </c>
      <c r="R23" s="11">
        <f t="shared" si="8"/>
        <v>-2657</v>
      </c>
      <c r="S23" s="15"/>
      <c r="T23" s="15"/>
      <c r="AF23" s="67"/>
      <c r="AG23" s="67"/>
    </row>
    <row r="24" spans="1:33" ht="21" customHeight="1">
      <c r="A24" s="9">
        <v>16</v>
      </c>
      <c r="B24" s="31">
        <v>42826</v>
      </c>
      <c r="C24" s="12">
        <f t="shared" si="11"/>
        <v>15120</v>
      </c>
      <c r="D24" s="11">
        <f t="shared" si="24"/>
        <v>20563</v>
      </c>
      <c r="E24" s="12">
        <f t="shared" si="25"/>
        <v>1512</v>
      </c>
      <c r="F24" s="11">
        <f t="shared" si="13"/>
        <v>0</v>
      </c>
      <c r="G24" s="11">
        <f t="shared" si="2"/>
        <v>37195</v>
      </c>
      <c r="H24" s="12">
        <f t="shared" si="12"/>
        <v>16200</v>
      </c>
      <c r="I24" s="11">
        <f t="shared" si="26"/>
        <v>22032</v>
      </c>
      <c r="J24" s="12">
        <f t="shared" si="14"/>
        <v>1620</v>
      </c>
      <c r="K24" s="11">
        <f t="shared" si="15"/>
        <v>0</v>
      </c>
      <c r="L24" s="11">
        <f t="shared" si="5"/>
        <v>39852</v>
      </c>
      <c r="M24" s="12">
        <f t="shared" si="16"/>
        <v>-1080</v>
      </c>
      <c r="N24" s="12">
        <f t="shared" si="17"/>
        <v>-1469</v>
      </c>
      <c r="O24" s="12">
        <f t="shared" si="18"/>
        <v>-108</v>
      </c>
      <c r="P24" s="12">
        <f t="shared" si="19"/>
        <v>0</v>
      </c>
      <c r="Q24" s="12">
        <f t="shared" si="20"/>
        <v>-2657</v>
      </c>
      <c r="R24" s="11">
        <f t="shared" si="8"/>
        <v>-2657</v>
      </c>
      <c r="S24" s="15"/>
      <c r="T24" s="15"/>
      <c r="AF24" s="67"/>
      <c r="AG24" s="67"/>
    </row>
    <row r="25" spans="1:33" ht="21" customHeight="1">
      <c r="A25" s="9">
        <v>17</v>
      </c>
      <c r="B25" s="31">
        <v>42856</v>
      </c>
      <c r="C25" s="12">
        <f t="shared" si="11"/>
        <v>15120</v>
      </c>
      <c r="D25" s="11">
        <f t="shared" si="24"/>
        <v>20563</v>
      </c>
      <c r="E25" s="12">
        <f t="shared" si="25"/>
        <v>1512</v>
      </c>
      <c r="F25" s="11">
        <f t="shared" si="13"/>
        <v>0</v>
      </c>
      <c r="G25" s="11">
        <f t="shared" si="2"/>
        <v>37195</v>
      </c>
      <c r="H25" s="12">
        <f t="shared" si="12"/>
        <v>16200</v>
      </c>
      <c r="I25" s="11">
        <f t="shared" si="26"/>
        <v>22032</v>
      </c>
      <c r="J25" s="12">
        <f t="shared" si="14"/>
        <v>1620</v>
      </c>
      <c r="K25" s="11">
        <f t="shared" si="15"/>
        <v>0</v>
      </c>
      <c r="L25" s="11">
        <f t="shared" si="5"/>
        <v>39852</v>
      </c>
      <c r="M25" s="12">
        <f t="shared" si="16"/>
        <v>-1080</v>
      </c>
      <c r="N25" s="12">
        <f t="shared" si="17"/>
        <v>-1469</v>
      </c>
      <c r="O25" s="12">
        <f t="shared" si="18"/>
        <v>-108</v>
      </c>
      <c r="P25" s="12">
        <f t="shared" si="19"/>
        <v>0</v>
      </c>
      <c r="Q25" s="12">
        <f t="shared" si="20"/>
        <v>-2657</v>
      </c>
      <c r="R25" s="11">
        <f t="shared" si="8"/>
        <v>-2657</v>
      </c>
      <c r="S25" s="15"/>
      <c r="T25" s="15"/>
      <c r="AF25" s="67"/>
      <c r="AG25" s="67"/>
    </row>
    <row r="26" spans="1:33" ht="21" customHeight="1">
      <c r="A26" s="9">
        <v>18</v>
      </c>
      <c r="B26" s="31">
        <v>42887</v>
      </c>
      <c r="C26" s="12">
        <f t="shared" si="11"/>
        <v>15120</v>
      </c>
      <c r="D26" s="11">
        <f t="shared" si="24"/>
        <v>20563</v>
      </c>
      <c r="E26" s="12">
        <f t="shared" si="25"/>
        <v>1512</v>
      </c>
      <c r="F26" s="11">
        <f t="shared" si="13"/>
        <v>0</v>
      </c>
      <c r="G26" s="11">
        <f t="shared" si="2"/>
        <v>37195</v>
      </c>
      <c r="H26" s="12">
        <f t="shared" si="12"/>
        <v>16200</v>
      </c>
      <c r="I26" s="11">
        <f t="shared" si="26"/>
        <v>22032</v>
      </c>
      <c r="J26" s="12">
        <f t="shared" si="14"/>
        <v>1620</v>
      </c>
      <c r="K26" s="11">
        <f t="shared" si="15"/>
        <v>0</v>
      </c>
      <c r="L26" s="11">
        <f t="shared" si="5"/>
        <v>39852</v>
      </c>
      <c r="M26" s="12">
        <f t="shared" si="16"/>
        <v>-1080</v>
      </c>
      <c r="N26" s="12">
        <f t="shared" si="17"/>
        <v>-1469</v>
      </c>
      <c r="O26" s="12">
        <f t="shared" si="18"/>
        <v>-108</v>
      </c>
      <c r="P26" s="12">
        <f t="shared" si="19"/>
        <v>0</v>
      </c>
      <c r="Q26" s="12">
        <f t="shared" si="20"/>
        <v>-2657</v>
      </c>
      <c r="R26" s="11">
        <f t="shared" si="8"/>
        <v>-2657</v>
      </c>
      <c r="S26" s="15"/>
      <c r="T26" s="15"/>
      <c r="AF26" s="67"/>
      <c r="AG26" s="67"/>
    </row>
    <row r="27" spans="1:33" ht="21" customHeight="1">
      <c r="A27" s="9">
        <v>19</v>
      </c>
      <c r="B27" s="31">
        <v>42917</v>
      </c>
      <c r="C27" s="12">
        <f>IF(AND($E$3=""),"",IF(AND(C26=""),"",ROUNDUP(ROUND(C26*3%,0),-1)+C26))</f>
        <v>15580</v>
      </c>
      <c r="D27" s="11">
        <f>IF(AND($E$3=""),"",IF(AND(C27=""),"",ROUND((C27*139%),0)))</f>
        <v>21656</v>
      </c>
      <c r="E27" s="12">
        <f t="shared" si="25"/>
        <v>1558</v>
      </c>
      <c r="F27" s="11">
        <f t="shared" si="13"/>
        <v>0</v>
      </c>
      <c r="G27" s="11">
        <f t="shared" si="2"/>
        <v>38794</v>
      </c>
      <c r="H27" s="12">
        <f>IF(AND($E$3=""),"",IF(AND(H26=""),"",ROUNDUP(ROUND(H26*3%,0),-1)+H26))</f>
        <v>16690</v>
      </c>
      <c r="I27" s="11">
        <f>IF(AND($E$3=""),"",IF(AND(H27=""),"",ROUND((H27*139%),0)))</f>
        <v>23199</v>
      </c>
      <c r="J27" s="12">
        <f t="shared" si="14"/>
        <v>1669</v>
      </c>
      <c r="K27" s="11">
        <f t="shared" si="15"/>
        <v>0</v>
      </c>
      <c r="L27" s="11">
        <f t="shared" si="5"/>
        <v>41558</v>
      </c>
      <c r="M27" s="12">
        <f t="shared" si="16"/>
        <v>-1110</v>
      </c>
      <c r="N27" s="12">
        <f t="shared" si="17"/>
        <v>-1543</v>
      </c>
      <c r="O27" s="12">
        <f t="shared" si="18"/>
        <v>-111</v>
      </c>
      <c r="P27" s="12">
        <f t="shared" si="19"/>
        <v>0</v>
      </c>
      <c r="Q27" s="12">
        <f t="shared" si="20"/>
        <v>-2764</v>
      </c>
      <c r="R27" s="11">
        <f t="shared" si="8"/>
        <v>-2764</v>
      </c>
      <c r="S27" s="15"/>
      <c r="T27" s="15"/>
      <c r="AF27" s="67"/>
      <c r="AG27" s="67"/>
    </row>
    <row r="28" spans="1:33" ht="21" customHeight="1">
      <c r="A28" s="9">
        <v>20</v>
      </c>
      <c r="B28" s="31">
        <v>42948</v>
      </c>
      <c r="C28" s="12">
        <f t="shared" si="11"/>
        <v>15580</v>
      </c>
      <c r="D28" s="11">
        <f t="shared" ref="D28:D32" si="27">IF(AND($E$3=""),"",IF(AND(C28=""),"",ROUND((C28*139%),0)))</f>
        <v>21656</v>
      </c>
      <c r="E28" s="12">
        <f t="shared" ref="E28:E32" si="28">IF(AND($E$3=""),"",IF(AND(C28=""),"",ROUND((C28*10%),0)))</f>
        <v>1558</v>
      </c>
      <c r="F28" s="11">
        <f t="shared" si="13"/>
        <v>0</v>
      </c>
      <c r="G28" s="11">
        <f t="shared" si="2"/>
        <v>38794</v>
      </c>
      <c r="H28" s="12">
        <f t="shared" si="12"/>
        <v>16690</v>
      </c>
      <c r="I28" s="11">
        <f t="shared" ref="I28:I32" si="29">IF(AND($E$3=""),"",IF(AND(H28=""),"",ROUND((H28*139%),0)))</f>
        <v>23199</v>
      </c>
      <c r="J28" s="12">
        <f t="shared" si="14"/>
        <v>1669</v>
      </c>
      <c r="K28" s="11">
        <f t="shared" si="15"/>
        <v>0</v>
      </c>
      <c r="L28" s="11">
        <f t="shared" si="5"/>
        <v>41558</v>
      </c>
      <c r="M28" s="12">
        <f t="shared" si="16"/>
        <v>-1110</v>
      </c>
      <c r="N28" s="12">
        <f t="shared" si="17"/>
        <v>-1543</v>
      </c>
      <c r="O28" s="12">
        <f t="shared" si="18"/>
        <v>-111</v>
      </c>
      <c r="P28" s="12">
        <f t="shared" si="19"/>
        <v>0</v>
      </c>
      <c r="Q28" s="12">
        <f t="shared" si="20"/>
        <v>-2764</v>
      </c>
      <c r="R28" s="11">
        <f t="shared" si="8"/>
        <v>-2764</v>
      </c>
      <c r="S28" s="15"/>
      <c r="T28" s="15"/>
      <c r="AF28" s="67"/>
      <c r="AG28" s="67"/>
    </row>
    <row r="29" spans="1:33" ht="21" customHeight="1">
      <c r="A29" s="9">
        <v>21</v>
      </c>
      <c r="B29" s="31">
        <v>42979</v>
      </c>
      <c r="C29" s="12">
        <f t="shared" si="11"/>
        <v>15580</v>
      </c>
      <c r="D29" s="11">
        <f t="shared" si="27"/>
        <v>21656</v>
      </c>
      <c r="E29" s="12">
        <f t="shared" si="28"/>
        <v>1558</v>
      </c>
      <c r="F29" s="11">
        <f t="shared" si="13"/>
        <v>0</v>
      </c>
      <c r="G29" s="11">
        <f>IF(AND($E$3=""),"",IF(AND(C29=""),"",SUM(C29:F29)))</f>
        <v>38794</v>
      </c>
      <c r="H29" s="12">
        <f t="shared" si="12"/>
        <v>16690</v>
      </c>
      <c r="I29" s="11">
        <f t="shared" si="29"/>
        <v>23199</v>
      </c>
      <c r="J29" s="12">
        <f t="shared" si="14"/>
        <v>1669</v>
      </c>
      <c r="K29" s="11">
        <f t="shared" si="15"/>
        <v>0</v>
      </c>
      <c r="L29" s="11">
        <f t="shared" si="5"/>
        <v>41558</v>
      </c>
      <c r="M29" s="12">
        <f t="shared" si="16"/>
        <v>-1110</v>
      </c>
      <c r="N29" s="12">
        <f t="shared" si="17"/>
        <v>-1543</v>
      </c>
      <c r="O29" s="12">
        <f t="shared" si="18"/>
        <v>-111</v>
      </c>
      <c r="P29" s="12">
        <f t="shared" si="19"/>
        <v>0</v>
      </c>
      <c r="Q29" s="12">
        <f t="shared" si="20"/>
        <v>-2764</v>
      </c>
      <c r="R29" s="11">
        <f t="shared" si="8"/>
        <v>-2764</v>
      </c>
      <c r="S29" s="15"/>
      <c r="T29" s="15"/>
      <c r="AF29" s="67"/>
      <c r="AG29" s="67"/>
    </row>
    <row r="30" spans="1:33" ht="21" customHeight="1">
      <c r="A30" s="9">
        <v>22</v>
      </c>
      <c r="B30" s="31">
        <v>43009</v>
      </c>
      <c r="C30" s="12">
        <f t="shared" si="11"/>
        <v>15580</v>
      </c>
      <c r="D30" s="11">
        <f t="shared" si="27"/>
        <v>21656</v>
      </c>
      <c r="E30" s="12">
        <f t="shared" si="28"/>
        <v>1558</v>
      </c>
      <c r="F30" s="11">
        <f t="shared" si="13"/>
        <v>0</v>
      </c>
      <c r="G30" s="11">
        <f t="shared" si="2"/>
        <v>38794</v>
      </c>
      <c r="H30" s="12">
        <f t="shared" si="12"/>
        <v>16690</v>
      </c>
      <c r="I30" s="11">
        <f t="shared" si="29"/>
        <v>23199</v>
      </c>
      <c r="J30" s="12">
        <f t="shared" si="14"/>
        <v>1669</v>
      </c>
      <c r="K30" s="11">
        <f t="shared" si="15"/>
        <v>0</v>
      </c>
      <c r="L30" s="11">
        <f t="shared" si="5"/>
        <v>41558</v>
      </c>
      <c r="M30" s="12">
        <f t="shared" si="16"/>
        <v>-1110</v>
      </c>
      <c r="N30" s="12">
        <f t="shared" si="17"/>
        <v>-1543</v>
      </c>
      <c r="O30" s="12">
        <f t="shared" si="18"/>
        <v>-111</v>
      </c>
      <c r="P30" s="12">
        <f t="shared" si="19"/>
        <v>0</v>
      </c>
      <c r="Q30" s="12">
        <f t="shared" si="20"/>
        <v>-2764</v>
      </c>
      <c r="R30" s="11">
        <f t="shared" si="8"/>
        <v>-2764</v>
      </c>
      <c r="S30" s="15"/>
      <c r="T30" s="15"/>
      <c r="AF30" s="67"/>
      <c r="AG30" s="67"/>
    </row>
    <row r="31" spans="1:33" ht="21" customHeight="1">
      <c r="A31" s="9">
        <v>23</v>
      </c>
      <c r="B31" s="31">
        <v>43040</v>
      </c>
      <c r="C31" s="12">
        <f t="shared" si="11"/>
        <v>15580</v>
      </c>
      <c r="D31" s="11">
        <f t="shared" si="27"/>
        <v>21656</v>
      </c>
      <c r="E31" s="12">
        <f t="shared" si="28"/>
        <v>1558</v>
      </c>
      <c r="F31" s="11">
        <f t="shared" si="13"/>
        <v>0</v>
      </c>
      <c r="G31" s="11">
        <f t="shared" si="2"/>
        <v>38794</v>
      </c>
      <c r="H31" s="12">
        <f t="shared" si="12"/>
        <v>16690</v>
      </c>
      <c r="I31" s="11">
        <f t="shared" si="29"/>
        <v>23199</v>
      </c>
      <c r="J31" s="12">
        <f t="shared" si="14"/>
        <v>1669</v>
      </c>
      <c r="K31" s="11">
        <f t="shared" si="15"/>
        <v>0</v>
      </c>
      <c r="L31" s="11">
        <f t="shared" si="5"/>
        <v>41558</v>
      </c>
      <c r="M31" s="12">
        <f t="shared" si="16"/>
        <v>-1110</v>
      </c>
      <c r="N31" s="12">
        <f t="shared" si="17"/>
        <v>-1543</v>
      </c>
      <c r="O31" s="12">
        <f t="shared" si="18"/>
        <v>-111</v>
      </c>
      <c r="P31" s="12">
        <f t="shared" si="19"/>
        <v>0</v>
      </c>
      <c r="Q31" s="12">
        <f t="shared" si="20"/>
        <v>-2764</v>
      </c>
      <c r="R31" s="11">
        <f t="shared" si="8"/>
        <v>-2764</v>
      </c>
      <c r="S31" s="15"/>
      <c r="T31" s="15"/>
      <c r="AF31" s="67"/>
      <c r="AG31" s="67"/>
    </row>
    <row r="32" spans="1:33" ht="21" customHeight="1">
      <c r="A32" s="9">
        <v>24</v>
      </c>
      <c r="B32" s="31">
        <v>43070</v>
      </c>
      <c r="C32" s="12">
        <f t="shared" si="11"/>
        <v>15580</v>
      </c>
      <c r="D32" s="11">
        <f t="shared" si="27"/>
        <v>21656</v>
      </c>
      <c r="E32" s="12">
        <f t="shared" si="28"/>
        <v>1558</v>
      </c>
      <c r="F32" s="11">
        <f t="shared" si="13"/>
        <v>0</v>
      </c>
      <c r="G32" s="11">
        <f t="shared" si="2"/>
        <v>38794</v>
      </c>
      <c r="H32" s="12">
        <f t="shared" si="12"/>
        <v>16690</v>
      </c>
      <c r="I32" s="11">
        <f t="shared" si="29"/>
        <v>23199</v>
      </c>
      <c r="J32" s="12">
        <f t="shared" si="14"/>
        <v>1669</v>
      </c>
      <c r="K32" s="11">
        <f t="shared" si="15"/>
        <v>0</v>
      </c>
      <c r="L32" s="11">
        <f t="shared" si="5"/>
        <v>41558</v>
      </c>
      <c r="M32" s="12">
        <f t="shared" si="16"/>
        <v>-1110</v>
      </c>
      <c r="N32" s="12">
        <f t="shared" si="17"/>
        <v>-1543</v>
      </c>
      <c r="O32" s="12">
        <f t="shared" si="18"/>
        <v>-111</v>
      </c>
      <c r="P32" s="12">
        <f t="shared" si="19"/>
        <v>0</v>
      </c>
      <c r="Q32" s="12">
        <f t="shared" si="20"/>
        <v>-2764</v>
      </c>
      <c r="R32" s="11">
        <f t="shared" si="8"/>
        <v>-2764</v>
      </c>
      <c r="S32" s="15"/>
      <c r="T32" s="15"/>
      <c r="AF32" s="67"/>
      <c r="AG32" s="67"/>
    </row>
    <row r="33" spans="1:20" ht="17.25" customHeight="1">
      <c r="A33" s="9">
        <v>25</v>
      </c>
      <c r="B33" s="31" t="s">
        <v>54</v>
      </c>
      <c r="C33" s="12">
        <f>IF(AND($E$3=""),"",IF(AND(C14=""),"",C14))</f>
        <v>14680</v>
      </c>
      <c r="D33" s="11">
        <f t="shared" ref="D33" si="30">IF(AND($E$3=""),"",IF(AND(C33=""),"",ROUND((C33*5%),0)))</f>
        <v>734</v>
      </c>
      <c r="E33" s="12"/>
      <c r="F33" s="11"/>
      <c r="G33" s="11">
        <f t="shared" si="2"/>
        <v>15414</v>
      </c>
      <c r="H33" s="12">
        <v>14580</v>
      </c>
      <c r="I33" s="11">
        <f>IF(AND($E$3=""),"",IF(AND(H33=""),"",ROUND((H33*139%),0)))</f>
        <v>20266</v>
      </c>
      <c r="J33" s="12"/>
      <c r="K33" s="11"/>
      <c r="L33" s="11">
        <f t="shared" si="5"/>
        <v>34846</v>
      </c>
      <c r="M33" s="12">
        <f t="shared" si="6"/>
        <v>100</v>
      </c>
      <c r="N33" s="12">
        <f t="shared" si="6"/>
        <v>-19532</v>
      </c>
      <c r="O33" s="12" t="str">
        <f t="shared" si="6"/>
        <v/>
      </c>
      <c r="P33" s="12" t="str">
        <f t="shared" si="6"/>
        <v/>
      </c>
      <c r="Q33" s="12">
        <f t="shared" si="7"/>
        <v>-19432</v>
      </c>
      <c r="R33" s="11">
        <f t="shared" si="8"/>
        <v>-19432</v>
      </c>
      <c r="S33" s="15"/>
      <c r="T33" s="15"/>
    </row>
    <row r="34" spans="1:20" ht="18" customHeight="1">
      <c r="A34" s="9">
        <v>26</v>
      </c>
      <c r="B34" s="31" t="s">
        <v>54</v>
      </c>
      <c r="C34" s="12">
        <f>IF(AND($E$3=""),"",IF(AND(C15=""),"",C15))</f>
        <v>15120</v>
      </c>
      <c r="D34" s="11">
        <f t="shared" ref="D34" si="31">IF(AND($E$3=""),"",IF(AND(C34=""),"",ROUND((C34*5%),0)))</f>
        <v>756</v>
      </c>
      <c r="E34" s="12"/>
      <c r="F34" s="11"/>
      <c r="G34" s="11">
        <f t="shared" ref="G34" si="32">IF(AND($E$3=""),"",IF(AND(C34=""),"",SUM(C34:F34)))</f>
        <v>15876</v>
      </c>
      <c r="H34" s="12">
        <v>14580</v>
      </c>
      <c r="I34" s="11">
        <f t="shared" ref="I34" si="33">IF(AND($E$3=""),"",IF(AND(H34=""),"",ROUND((H34*139%),0)))</f>
        <v>20266</v>
      </c>
      <c r="J34" s="12"/>
      <c r="K34" s="11"/>
      <c r="L34" s="11">
        <f t="shared" ref="L34" si="34">IF(AND($E$3=""),"",IF(AND(H34=""),"",SUM(H34:K34)))</f>
        <v>34846</v>
      </c>
      <c r="M34" s="12">
        <f t="shared" ref="M34" si="35">IF(AND(C34=""),"",IF(AND(H34=""),"",C34-H34))</f>
        <v>540</v>
      </c>
      <c r="N34" s="12">
        <f t="shared" ref="N34" si="36">IF(AND(D34=""),"",IF(AND(I34=""),"",D34-I34))</f>
        <v>-19510</v>
      </c>
      <c r="O34" s="12" t="str">
        <f t="shared" ref="O34" si="37">IF(AND(E34=""),"",IF(AND(J34=""),"",E34-J34))</f>
        <v/>
      </c>
      <c r="P34" s="12" t="str">
        <f t="shared" ref="P34" si="38">IF(AND(F34=""),"",IF(AND(K34=""),"",F34-K34))</f>
        <v/>
      </c>
      <c r="Q34" s="12">
        <f t="shared" ref="Q34" si="39">IF(AND($E$3=""),"",IF(AND(M34=""),"",SUM(M34:P34)))</f>
        <v>-18970</v>
      </c>
      <c r="R34" s="11">
        <f t="shared" si="8"/>
        <v>-18970</v>
      </c>
      <c r="S34" s="15"/>
      <c r="T34" s="15"/>
    </row>
    <row r="35" spans="1:20" ht="23.25" customHeight="1">
      <c r="A35" s="98" t="s">
        <v>25</v>
      </c>
      <c r="B35" s="99"/>
      <c r="C35" s="16">
        <f>IF(AND($E$3=""),"",SUM(C9:C34))</f>
        <v>392800</v>
      </c>
      <c r="D35" s="16">
        <f t="shared" ref="D35:R35" si="40">IF(AND($E$3=""),"",SUM(D9:D34))</f>
        <v>484652</v>
      </c>
      <c r="E35" s="16">
        <f t="shared" si="40"/>
        <v>36300</v>
      </c>
      <c r="F35" s="16">
        <f t="shared" si="40"/>
        <v>0</v>
      </c>
      <c r="G35" s="16">
        <f t="shared" si="40"/>
        <v>913752</v>
      </c>
      <c r="H35" s="16">
        <f t="shared" si="40"/>
        <v>418020</v>
      </c>
      <c r="I35" s="16">
        <f t="shared" si="40"/>
        <v>558122</v>
      </c>
      <c r="J35" s="16">
        <f t="shared" si="40"/>
        <v>38886</v>
      </c>
      <c r="K35" s="16">
        <f t="shared" si="40"/>
        <v>0</v>
      </c>
      <c r="L35" s="16">
        <f t="shared" si="40"/>
        <v>1015028</v>
      </c>
      <c r="M35" s="16">
        <f t="shared" si="40"/>
        <v>-25220</v>
      </c>
      <c r="N35" s="16">
        <f t="shared" si="40"/>
        <v>-73470</v>
      </c>
      <c r="O35" s="16">
        <f t="shared" si="40"/>
        <v>-2586</v>
      </c>
      <c r="P35" s="16">
        <f t="shared" si="40"/>
        <v>0</v>
      </c>
      <c r="Q35" s="16">
        <f t="shared" si="40"/>
        <v>-101276</v>
      </c>
      <c r="R35" s="39">
        <f t="shared" si="40"/>
        <v>-101276</v>
      </c>
      <c r="S35" s="100"/>
      <c r="T35" s="101"/>
    </row>
    <row r="36" spans="1:20" ht="18.75">
      <c r="B36" s="17"/>
      <c r="C36" s="17"/>
      <c r="D36" s="17"/>
      <c r="E36" s="17"/>
      <c r="F36" s="17"/>
      <c r="G36" s="17"/>
      <c r="H36" s="17"/>
      <c r="I36" s="17"/>
      <c r="J36" s="17"/>
      <c r="K36" s="83" t="s">
        <v>26</v>
      </c>
      <c r="L36" s="83"/>
      <c r="M36" s="144" t="str">
        <f>IF(AND($E$3=""),"",IF(AND(R35=0),"","( Rs. "&amp;LOOKUP(IF(INT(RIGHT(R35,7)/100000)&gt;19,INT(RIGHT(R35,7)/1000000),IF(INT(RIGHT(R35,7)/100000)&gt;=10,INT(RIGHT(R35,7)/100000),0)),{0,1,2,3,4,5,6,7,8,9,10,11,12,13,14,15,16,17,18,19},{""," TEN "," TWENTY "," THIRTY "," FOURTY "," FIFTY "," SIXTY "," SEVENTY "," EIGHTY "," NINETY "," TEN "," ELEVEN "," TWELVE "," THIRTEEN "," FOURTEEN "," FIFTEEN "," SIXTEEN"," SEVENTEEN"," EIGHTEEN "," NINETEEN "})&amp;IF((IF(INT(RIGHT(R35,7)/100000)&gt;19,INT(RIGHT(R35,7)/1000000),IF(INT(RIGHT(R35,7)/100000)&gt;=10,INT(RIGHT(R35,7)/100000),0))+IF(INT(RIGHT(R35,7)/100000)&gt;19,INT(RIGHT(R35,6)/100000),IF(INT(RIGHT(R35,7)/100000)&gt;10,0,INT(RIGHT(R35,6)/100000))))&gt;0,LOOKUP(IF(INT(RIGHT(R35,7)/100000)&gt;19,INT(RIGHT(R35,6)/100000),IF(INT(RIGHT(R35,7)/100000)&gt;10,0,INT(RIGHT(R35,6)/100000))),{0,1,2,3,4,5,6,7,8,9,10,11,12,13,14,15,16,17,18,19},{""," ONE "," TWO "," THREE "," FOUR "," FIVE "," SIX "," SEVEN "," EIGHT "," NINE "," TEN "," ELEVEN "," TWELVE "," THIRTEEN "," FOURTEEN "," FIFTEEN "," SIXTEEN"," SEVENTEEN"," EIGHTEEN "," NINETEEN "})&amp;" Lac. "," ")&amp;LOOKUP(IF(INT(RIGHT(R35,5)/1000)&gt;19,INT(RIGHT(R35,5)/10000),IF(INT(RIGHT(R35,5)/1000)&gt;=10,INT(RIGHT(R35,5)/1000),0)),{0,1,2,3,4,5,6,7,8,9,10,11,12,13,14,15,16,17,18,19},{""," TEN "," TWENTY "," THIRTY "," FOURTY "," FIFTY "," SIXTY "," SEVENTY "," EIGHTY "," NINETY "," TEN "," ELEVEN "," TWELVE "," THIRTEEN "," FOURTEEN "," FIFTEEN "," SIXTEEN"," SEVENTEEN"," EIGHTEEN "," NINETEEN "})&amp;IF((IF(INT(RIGHT(R35,5)/1000)&gt;19,INT(RIGHT(R35,4)/1000),IF(INT(RIGHT(R35,5)/1000)&gt;10,0,INT(RIGHT(R35,4)/1000)))+IF(INT(RIGHT(R35,5)/1000)&gt;19,INT(RIGHT(R35,5)/10000),IF(INT(RIGHT(R35,5)/1000)&gt;=10,INT(RIGHT(R35,5)/1000),0)))&gt;0,LOOKUP(IF(INT(RIGHT(R35,5)/1000)&gt;19,INT(RIGHT(R35,4)/1000),IF(INT(RIGHT(R35,5)/1000)&gt;10,0,INT(RIGHT(R35,4)/1000))),{0,1,2,3,4,5,6,7,8,9,10,11,12,13,14,15,16,17,18,19},{""," ONE "," TWO "," THREE "," FOUR "," FIVE "," SIX "," SEVEN "," EIGHT "," NINE "," TEN "," ELEVEN "," TWELVE "," THIRTEEN "," FOURTEEN "," FIFTEEN "," SIXTEEN"," SEVENTEEN"," EIGHTEEN "," NINETEEN "})&amp;" THOUSAND "," ")&amp;IF((INT((RIGHT(R35,3))/100))&gt;0,LOOKUP(INT((RIGHT(R35,3))/100),{0,1,2,3,4,5,6,7,8,9,10,11,12,13,14,15,16,17,18,19},{""," ONE "," TWO "," THREE "," FOUR "," FIVE "," SIX "," SEVEN "," EIGHT "," NINE "," TEN "," ELEVEN "," TWELVE "," THIRTEEN "," FOURTEEN "," FIFTEEN "," SIXTEEN"," SEVENTEEN"," EIGHTEEN "," NINETEEN "})&amp;" HUNDRED "," ")&amp;LOOKUP(IF(INT(RIGHT(R35,2))&gt;19,INT(RIGHT(R35,2)/10),IF(INT(RIGHT(R35,2))&gt;=10,INT(RIGHT(R35,2)),0)),{0,1,2,3,4,5,6,7,8,9,10,11,12,13,14,15,16,17,18,19},{""," TEN "," TWENTY "," THIRTY "," FOURTY "," FIFTY "," SIXTY "," SEVENTY "," EIGHTY "," NINETY "," TEN "," ELEVEN "," TWELVE "," THIRTEEN "," FOURTEEN "," FIFTEEN "," SIXTEEN"," SEVENTEEN"," EIGHTEEN "," NINETEEN "})&amp;LOOKUP(IF(INT(RIGHT(R35,2))&lt;10,INT(RIGHT(R35,1)),IF(INT(RIGHT(R35,2))&lt;20,0,INT(RIGHT(R35,1)))),{0,1,2,3,4,5,6,7,8,9,10,11,12,13,14,15,16,17,18,19},{""," ONE "," TWO "," THREE "," FOUR "," FIVE "," SIX "," SEVEN "," EIGHT "," NINE "," TEN "," ELEVEN "," TWELVE "," THIRTEEN "," FOURTEEN "," FIFTEEN "," SIXTEEN"," SEVENTEEN"," EIGHTEEN "," NINETEEN "})&amp;" Only)"))</f>
        <v>( Rs.  ONE  Lac.  ONE  THOUSAND  TWO  HUNDRED  SEVENTY  SIX  Only)</v>
      </c>
      <c r="N36" s="144"/>
      <c r="O36" s="144"/>
      <c r="P36" s="144"/>
      <c r="Q36" s="144"/>
      <c r="R36" s="144"/>
      <c r="S36" s="144"/>
      <c r="T36" s="144"/>
    </row>
    <row r="37" spans="1:20" ht="18.75">
      <c r="A37" s="18"/>
      <c r="B37" s="19" t="s">
        <v>27</v>
      </c>
      <c r="C37" s="125"/>
      <c r="D37" s="125"/>
      <c r="E37" s="125"/>
      <c r="F37" s="125"/>
      <c r="G37" s="125"/>
      <c r="H37" s="125"/>
      <c r="I37" s="20"/>
      <c r="J37" s="105" t="s">
        <v>28</v>
      </c>
      <c r="K37" s="105"/>
      <c r="L37" s="126"/>
      <c r="M37" s="126"/>
      <c r="R37" s="21"/>
      <c r="S37" s="21"/>
      <c r="T37" s="21"/>
    </row>
    <row r="38" spans="1:20" ht="18.75">
      <c r="A38" s="18"/>
      <c r="B38" s="143" t="s">
        <v>50</v>
      </c>
      <c r="C38" s="143"/>
      <c r="D38" s="143"/>
      <c r="E38" s="143"/>
      <c r="F38" s="143"/>
      <c r="G38" s="143"/>
      <c r="H38" s="143"/>
      <c r="I38" s="143"/>
      <c r="J38" s="22"/>
      <c r="K38" s="22"/>
      <c r="L38" s="22"/>
      <c r="M38" s="22"/>
      <c r="R38" s="108"/>
      <c r="S38" s="108"/>
      <c r="T38" s="108"/>
    </row>
    <row r="39" spans="1:20" ht="18.75">
      <c r="A39" s="23">
        <v>1</v>
      </c>
      <c r="B39" s="141" t="s">
        <v>51</v>
      </c>
      <c r="C39" s="141"/>
      <c r="D39" s="141"/>
      <c r="E39" s="141"/>
      <c r="F39" s="141"/>
      <c r="G39" s="141"/>
      <c r="H39" s="20"/>
      <c r="I39" s="20"/>
      <c r="J39" s="18"/>
      <c r="K39" s="18"/>
      <c r="L39" s="18"/>
      <c r="M39" s="18"/>
      <c r="R39" s="79"/>
      <c r="S39" s="79"/>
      <c r="T39" s="79"/>
    </row>
    <row r="40" spans="1:20" ht="18.75">
      <c r="A40" s="32">
        <v>2</v>
      </c>
      <c r="B40" s="141" t="s">
        <v>52</v>
      </c>
      <c r="C40" s="141"/>
      <c r="D40" s="141"/>
      <c r="E40" s="141"/>
      <c r="F40" s="142" t="str">
        <f>IF(AND($E$3=""),"",CONCATENATE(E3,"]","  ",J3))</f>
        <v>ghjkyky tkV]  v/;kid</v>
      </c>
      <c r="G40" s="142"/>
      <c r="H40" s="142"/>
      <c r="I40" s="142"/>
      <c r="J40" s="19"/>
      <c r="K40" s="18"/>
      <c r="L40" s="18"/>
      <c r="M40" s="18"/>
      <c r="R40" s="130"/>
      <c r="S40" s="130"/>
      <c r="T40" s="130"/>
    </row>
    <row r="41" spans="1:20" ht="18.75">
      <c r="A41" s="25">
        <v>3</v>
      </c>
      <c r="B41" s="141" t="s">
        <v>53</v>
      </c>
      <c r="C41" s="141"/>
      <c r="D41" s="37"/>
      <c r="E41" s="37"/>
      <c r="F41" s="20"/>
      <c r="G41" s="20"/>
      <c r="H41" s="20"/>
      <c r="I41" s="38"/>
      <c r="J41" s="28"/>
      <c r="K41" s="28"/>
      <c r="L41" s="28"/>
      <c r="M41" s="28"/>
      <c r="R41" s="130"/>
      <c r="S41" s="130"/>
      <c r="T41" s="130"/>
    </row>
    <row r="42" spans="1:20" ht="18.75">
      <c r="A42" s="26"/>
      <c r="B42" s="26"/>
      <c r="C42" s="26"/>
      <c r="D42" s="26"/>
      <c r="E42" s="26"/>
      <c r="F42" s="18"/>
      <c r="G42" s="18"/>
      <c r="H42" s="18"/>
      <c r="I42" s="27"/>
      <c r="J42" s="29"/>
      <c r="K42" s="29"/>
      <c r="L42" s="29"/>
      <c r="M42" s="29"/>
      <c r="R42" s="21"/>
      <c r="S42" s="21"/>
      <c r="T42" s="21"/>
    </row>
    <row r="43" spans="1:20" ht="18.75">
      <c r="A43" s="18"/>
      <c r="B43" s="18"/>
      <c r="C43" s="18"/>
      <c r="D43" s="18"/>
      <c r="E43" s="18"/>
      <c r="F43" s="18"/>
      <c r="G43" s="18"/>
      <c r="H43" s="18"/>
      <c r="I43" s="27"/>
      <c r="J43" s="30"/>
      <c r="K43" s="30"/>
      <c r="L43" s="30"/>
      <c r="M43" s="30"/>
      <c r="R43" s="21"/>
      <c r="S43" s="21"/>
      <c r="T43" s="21"/>
    </row>
    <row r="44" spans="1:20" ht="18.75">
      <c r="A44" s="18"/>
      <c r="B44" s="18"/>
      <c r="C44" s="18"/>
      <c r="D44" s="18"/>
      <c r="E44" s="18"/>
      <c r="F44" s="18"/>
      <c r="G44" s="18"/>
      <c r="H44" s="18"/>
      <c r="I44" s="18"/>
      <c r="J44" s="30"/>
      <c r="K44" s="30"/>
      <c r="L44" s="30"/>
      <c r="M44" s="30"/>
    </row>
  </sheetData>
  <sheetProtection password="C1FB" sheet="1" objects="1" scenarios="1" formatCells="0" formatColumns="0" formatRows="0" insertColumns="0" insertRows="0" insertHyperlinks="0" deleteColumns="0" deleteRows="0"/>
  <mergeCells count="44">
    <mergeCell ref="B38:I38"/>
    <mergeCell ref="R38:T38"/>
    <mergeCell ref="K36:L36"/>
    <mergeCell ref="M36:T36"/>
    <mergeCell ref="C37:H37"/>
    <mergeCell ref="J37:K37"/>
    <mergeCell ref="L37:M37"/>
    <mergeCell ref="B39:G39"/>
    <mergeCell ref="R39:T39"/>
    <mergeCell ref="B40:E40"/>
    <mergeCell ref="F40:I40"/>
    <mergeCell ref="R40:T41"/>
    <mergeCell ref="B41:C41"/>
    <mergeCell ref="AF11:AG11"/>
    <mergeCell ref="AF12:AG12"/>
    <mergeCell ref="AF13:AG13"/>
    <mergeCell ref="AF14:AG14"/>
    <mergeCell ref="A35:B35"/>
    <mergeCell ref="S35:T35"/>
    <mergeCell ref="AF10:AG10"/>
    <mergeCell ref="A7:A8"/>
    <mergeCell ref="B7:B8"/>
    <mergeCell ref="C7:G7"/>
    <mergeCell ref="H7:L7"/>
    <mergeCell ref="M7:Q7"/>
    <mergeCell ref="R7:R8"/>
    <mergeCell ref="S7:S8"/>
    <mergeCell ref="T7:T8"/>
    <mergeCell ref="AF8:AG8"/>
    <mergeCell ref="AF9:AG9"/>
    <mergeCell ref="Z4:AB7"/>
    <mergeCell ref="C1:Q1"/>
    <mergeCell ref="F2:Q2"/>
    <mergeCell ref="B3:D3"/>
    <mergeCell ref="E3:H3"/>
    <mergeCell ref="J3:L3"/>
    <mergeCell ref="M3:O3"/>
    <mergeCell ref="P3:T3"/>
    <mergeCell ref="L4:M5"/>
    <mergeCell ref="N4:O5"/>
    <mergeCell ref="B4:G5"/>
    <mergeCell ref="H4:H5"/>
    <mergeCell ref="I4:J5"/>
    <mergeCell ref="K4:K5"/>
  </mergeCells>
  <hyperlinks>
    <hyperlink ref="AF13" r:id="rId1"/>
  </hyperlinks>
  <pageMargins left="0.7" right="0.7" top="0.75" bottom="0.75" header="0.3" footer="0.3"/>
  <pageSetup paperSize="9"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Arrear Sheet</vt:lpstr>
      <vt:lpstr>IN ENG</vt:lpstr>
      <vt:lpstr>In HINDI</vt:lpstr>
      <vt:lpstr>'Arrear Sheet'!Print_Area</vt:lpstr>
      <vt:lpstr>'IN ENG'!Print_Area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2018-03-30T08:51:32Z</dcterms:modified>
</cp:coreProperties>
</file>