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IN ENG" sheetId="2" r:id="rId2"/>
    <sheet name="IN HINDI" sheetId="5" r:id="rId3"/>
  </sheets>
  <definedNames>
    <definedName name="_xlnm.Print_Area" localSheetId="1">'IN ENG'!$A$1:$X$29</definedName>
  </definedNames>
  <calcPr calcId="124519"/>
</workbook>
</file>

<file path=xl/calcChain.xml><?xml version="1.0" encoding="utf-8"?>
<calcChain xmlns="http://schemas.openxmlformats.org/spreadsheetml/2006/main">
  <c r="J3" i="2"/>
  <c r="E3"/>
  <c r="AS2"/>
  <c r="AR2"/>
  <c r="C1"/>
  <c r="F24" i="5"/>
  <c r="C1"/>
  <c r="C13"/>
  <c r="J3"/>
  <c r="E3"/>
  <c r="AO2"/>
  <c r="R13" s="1"/>
  <c r="R12" i="2"/>
  <c r="S12"/>
  <c r="T12"/>
  <c r="R13"/>
  <c r="S13"/>
  <c r="T13"/>
  <c r="AS2" i="5"/>
  <c r="AR2"/>
  <c r="P13"/>
  <c r="P8"/>
  <c r="H8"/>
  <c r="C8"/>
  <c r="AQ2"/>
  <c r="AP2"/>
  <c r="AQ2" i="2"/>
  <c r="AO2"/>
  <c r="H13" s="1"/>
  <c r="P13"/>
  <c r="AP2"/>
  <c r="C8"/>
  <c r="H8"/>
  <c r="I8" s="1"/>
  <c r="I13" l="1"/>
  <c r="C9"/>
  <c r="S13" i="5"/>
  <c r="T13"/>
  <c r="J8"/>
  <c r="M13"/>
  <c r="Q13" s="1"/>
  <c r="E13"/>
  <c r="O13" s="1"/>
  <c r="D13"/>
  <c r="N13" s="1"/>
  <c r="D8"/>
  <c r="I8"/>
  <c r="L8"/>
  <c r="H9"/>
  <c r="H10" s="1"/>
  <c r="H12"/>
  <c r="H13"/>
  <c r="E8"/>
  <c r="M8"/>
  <c r="C9"/>
  <c r="C12"/>
  <c r="D8" i="2"/>
  <c r="E8"/>
  <c r="J13"/>
  <c r="J8"/>
  <c r="C10"/>
  <c r="C13"/>
  <c r="H12"/>
  <c r="H9"/>
  <c r="C12"/>
  <c r="S12" i="5" l="1"/>
  <c r="R12"/>
  <c r="T12"/>
  <c r="G8"/>
  <c r="M9"/>
  <c r="E9"/>
  <c r="F9"/>
  <c r="D9"/>
  <c r="K12"/>
  <c r="I12"/>
  <c r="L12"/>
  <c r="J12"/>
  <c r="I10"/>
  <c r="J10"/>
  <c r="M12"/>
  <c r="Q12" s="1"/>
  <c r="G12"/>
  <c r="E12"/>
  <c r="O12" s="1"/>
  <c r="F12"/>
  <c r="P12" s="1"/>
  <c r="D12"/>
  <c r="N12" s="1"/>
  <c r="O8"/>
  <c r="I13"/>
  <c r="J13"/>
  <c r="K9"/>
  <c r="I9"/>
  <c r="J9"/>
  <c r="N8"/>
  <c r="Q8" s="1"/>
  <c r="U13"/>
  <c r="V13"/>
  <c r="C10"/>
  <c r="H11"/>
  <c r="M9" i="2"/>
  <c r="M12"/>
  <c r="E12"/>
  <c r="D12"/>
  <c r="H10"/>
  <c r="I9"/>
  <c r="J9"/>
  <c r="E13"/>
  <c r="O13" s="1"/>
  <c r="D13"/>
  <c r="N13" s="1"/>
  <c r="C11"/>
  <c r="C14" s="1"/>
  <c r="E10"/>
  <c r="D10"/>
  <c r="I12"/>
  <c r="J12"/>
  <c r="E9"/>
  <c r="D9"/>
  <c r="M13"/>
  <c r="Q13" s="1"/>
  <c r="S8" i="5" l="1"/>
  <c r="R8"/>
  <c r="L9"/>
  <c r="U12"/>
  <c r="V12"/>
  <c r="N9"/>
  <c r="O9"/>
  <c r="I11"/>
  <c r="J11"/>
  <c r="J14" s="1"/>
  <c r="H14"/>
  <c r="M10"/>
  <c r="E10"/>
  <c r="F10"/>
  <c r="D10"/>
  <c r="C11"/>
  <c r="P9"/>
  <c r="I14"/>
  <c r="K10"/>
  <c r="L10" s="1"/>
  <c r="G9"/>
  <c r="E11" i="2"/>
  <c r="E14" s="1"/>
  <c r="D11"/>
  <c r="D14" s="1"/>
  <c r="H11"/>
  <c r="M11" s="1"/>
  <c r="I10"/>
  <c r="J10"/>
  <c r="V13"/>
  <c r="U13"/>
  <c r="T8" i="5" l="1"/>
  <c r="U8" s="1"/>
  <c r="H14" i="2"/>
  <c r="C14" i="5"/>
  <c r="R11"/>
  <c r="T11"/>
  <c r="S11"/>
  <c r="Q9"/>
  <c r="N10"/>
  <c r="O10"/>
  <c r="K11"/>
  <c r="M11"/>
  <c r="E11"/>
  <c r="O11" s="1"/>
  <c r="F11"/>
  <c r="D11"/>
  <c r="N11" s="1"/>
  <c r="P10"/>
  <c r="G10"/>
  <c r="I11" i="2"/>
  <c r="I14" s="1"/>
  <c r="J11"/>
  <c r="J14" s="1"/>
  <c r="R9" i="5" l="1"/>
  <c r="S9"/>
  <c r="T9"/>
  <c r="U9" s="1"/>
  <c r="V9" s="1"/>
  <c r="O14"/>
  <c r="Q10"/>
  <c r="M14"/>
  <c r="E16" s="1"/>
  <c r="L11"/>
  <c r="L14" s="1"/>
  <c r="K14"/>
  <c r="E14"/>
  <c r="D14"/>
  <c r="P11"/>
  <c r="P14" s="1"/>
  <c r="E18" s="1"/>
  <c r="F14"/>
  <c r="G11"/>
  <c r="G14" s="1"/>
  <c r="N14"/>
  <c r="E17" s="1"/>
  <c r="S10" l="1"/>
  <c r="R10"/>
  <c r="Q11"/>
  <c r="V8"/>
  <c r="T10" l="1"/>
  <c r="S14"/>
  <c r="R14"/>
  <c r="Q14"/>
  <c r="E19" s="1"/>
  <c r="U10"/>
  <c r="V10" l="1"/>
  <c r="T14" l="1"/>
  <c r="K16" s="1"/>
  <c r="U11"/>
  <c r="V11" l="1"/>
  <c r="V14" s="1"/>
  <c r="U14"/>
  <c r="K17" l="1"/>
  <c r="M15"/>
  <c r="F24" i="2" l="1"/>
  <c r="P8"/>
  <c r="M8"/>
  <c r="L8"/>
  <c r="O8" l="1"/>
  <c r="M10"/>
  <c r="M14" s="1"/>
  <c r="N9"/>
  <c r="K9"/>
  <c r="N8"/>
  <c r="G8"/>
  <c r="F9"/>
  <c r="K10"/>
  <c r="K11" s="1"/>
  <c r="P9" l="1"/>
  <c r="O9"/>
  <c r="L9"/>
  <c r="N11"/>
  <c r="O11"/>
  <c r="O10"/>
  <c r="N10"/>
  <c r="K12"/>
  <c r="K14" s="1"/>
  <c r="G9"/>
  <c r="Q8"/>
  <c r="F10"/>
  <c r="P10" s="1"/>
  <c r="Q9" l="1"/>
  <c r="R8"/>
  <c r="S8"/>
  <c r="R9"/>
  <c r="S9"/>
  <c r="T9" s="1"/>
  <c r="Q10"/>
  <c r="G10"/>
  <c r="N12"/>
  <c r="N14" s="1"/>
  <c r="O12"/>
  <c r="O14" s="1"/>
  <c r="L11"/>
  <c r="L10"/>
  <c r="L14" s="1"/>
  <c r="L12"/>
  <c r="F11"/>
  <c r="P11" s="1"/>
  <c r="Q11" s="1"/>
  <c r="S11" l="1"/>
  <c r="R11"/>
  <c r="R10"/>
  <c r="T10"/>
  <c r="S10"/>
  <c r="T8"/>
  <c r="U9"/>
  <c r="V9" s="1"/>
  <c r="U10"/>
  <c r="V10" s="1"/>
  <c r="F12"/>
  <c r="P12" s="1"/>
  <c r="Q12" s="1"/>
  <c r="Q14" s="1"/>
  <c r="G11"/>
  <c r="T11" l="1"/>
  <c r="U8"/>
  <c r="P14"/>
  <c r="F14"/>
  <c r="U11"/>
  <c r="V11" s="1"/>
  <c r="U12"/>
  <c r="V12" s="1"/>
  <c r="S14"/>
  <c r="G12"/>
  <c r="G14" s="1"/>
  <c r="E16"/>
  <c r="V8" l="1"/>
  <c r="V14" s="1"/>
  <c r="M15" s="1"/>
  <c r="U14"/>
  <c r="R14"/>
  <c r="T14"/>
  <c r="E17"/>
  <c r="E19" l="1"/>
  <c r="E18"/>
  <c r="K16" l="1"/>
  <c r="K17" l="1"/>
</calcChain>
</file>

<file path=xl/sharedStrings.xml><?xml version="1.0" encoding="utf-8"?>
<sst xmlns="http://schemas.openxmlformats.org/spreadsheetml/2006/main" count="155" uniqueCount="96">
  <si>
    <t>Office Order</t>
  </si>
  <si>
    <t>Employee Name :</t>
  </si>
  <si>
    <t>Post :</t>
  </si>
  <si>
    <t>Posting Place :</t>
  </si>
  <si>
    <t>S.N</t>
  </si>
  <si>
    <t>MONTH</t>
  </si>
  <si>
    <t>Salary Difference</t>
  </si>
  <si>
    <t>TOTAL DED.</t>
  </si>
  <si>
    <t xml:space="preserve">NET PAY </t>
  </si>
  <si>
    <t>Bill No &amp; Date</t>
  </si>
  <si>
    <t>Enc.Date</t>
  </si>
  <si>
    <t>Pay</t>
  </si>
  <si>
    <t>DA</t>
  </si>
  <si>
    <t>HRA</t>
  </si>
  <si>
    <t>CCA</t>
  </si>
  <si>
    <t>TOTAL</t>
  </si>
  <si>
    <t xml:space="preserve">This Programme Developed by:        HEERALAL JAT </t>
  </si>
  <si>
    <t xml:space="preserve"> Teacher</t>
  </si>
  <si>
    <t>Block- Sojat City</t>
  </si>
  <si>
    <t>Dist- Pali</t>
  </si>
  <si>
    <r>
      <t xml:space="preserve">Ph. 9001884272     </t>
    </r>
    <r>
      <rPr>
        <b/>
        <sz val="18"/>
        <color indexed="17"/>
        <rFont val="Wingdings"/>
        <charset val="2"/>
      </rPr>
      <t>(</t>
    </r>
  </si>
  <si>
    <t>heeralaljatchandawal@gmail.com</t>
  </si>
  <si>
    <t>Grand Total</t>
  </si>
  <si>
    <t>v{kjsa jkf'k&amp;</t>
  </si>
  <si>
    <t>S.R.</t>
  </si>
  <si>
    <t>Date :</t>
  </si>
  <si>
    <t>For Copying And Necessary Action</t>
  </si>
  <si>
    <t>Treasury Officer / Deputy treasury  Officer</t>
  </si>
  <si>
    <t>Seal and Signature</t>
  </si>
  <si>
    <t>Related Employee Sh./Smt./Mis.</t>
  </si>
  <si>
    <t>File Register</t>
  </si>
  <si>
    <t>ije~ iwT; xq:nso oklqnso th egkjkt dks ueu</t>
  </si>
  <si>
    <t>Govt. Upper Primary School Ajmer</t>
  </si>
  <si>
    <t>dk;kZy; vkns'k</t>
  </si>
  <si>
    <t>uke dkfeZd %&amp;</t>
  </si>
  <si>
    <t>in</t>
  </si>
  <si>
    <t>inLFkkiu LFkku %&amp;</t>
  </si>
  <si>
    <t>jkmizkfo iksVfy;k ¼lkstr½ ikyh</t>
  </si>
  <si>
    <t>( GIRDHARI SINGH RATHORE )</t>
  </si>
  <si>
    <t>Panchayat Elementry Education, GSSS DHURASANI  (pali)</t>
  </si>
  <si>
    <t>izfrfyfi lwpukFkZ ,oa ikyukFkZ</t>
  </si>
  <si>
    <t>Jheku dks"kkf/kdkjh @ mi dks"kkf/kdkjh &amp;</t>
  </si>
  <si>
    <t>lEcfU/kr dkfeZd &amp; Jh@Jherh &amp;</t>
  </si>
  <si>
    <t>jf{kr iaftdk</t>
  </si>
  <si>
    <t>gLrk{kj e; eksgj</t>
  </si>
  <si>
    <t>EMPLOYEE DETAIL</t>
  </si>
  <si>
    <t>GPF</t>
  </si>
  <si>
    <t>NPS</t>
  </si>
  <si>
    <t>OFFICE NAME :-</t>
  </si>
  <si>
    <t>Government Senior Secondry School Dhurasani , Pali</t>
  </si>
  <si>
    <t>S.R. NO.</t>
  </si>
  <si>
    <t>EMPLOYEE NAME</t>
  </si>
  <si>
    <t>POST</t>
  </si>
  <si>
    <t>How Many Months make Arrear</t>
  </si>
  <si>
    <t>GPF / NPS</t>
  </si>
  <si>
    <t>Bill No / Date</t>
  </si>
  <si>
    <t>HEERA LAL JAT</t>
  </si>
  <si>
    <t>Teacher</t>
  </si>
  <si>
    <t>JAGDISH SINGH</t>
  </si>
  <si>
    <t>MOTIRAM</t>
  </si>
  <si>
    <t>JEEWAN SINGH AASHIYA</t>
  </si>
  <si>
    <t>PEEO/DDO NAME :-</t>
  </si>
  <si>
    <t>GIRDHARI SINGH</t>
  </si>
  <si>
    <t>POST :-</t>
  </si>
  <si>
    <t>PRINCIPAL</t>
  </si>
  <si>
    <r>
      <rPr>
        <b/>
        <sz val="14"/>
        <color rgb="FF002060"/>
        <rFont val="Kruti Dev 010"/>
      </rPr>
      <t>fgUnh otZu pkfg, rks uke fgUnh esa</t>
    </r>
    <r>
      <rPr>
        <b/>
        <sz val="14"/>
        <color rgb="FF002060"/>
        <rFont val="Calibri"/>
        <family val="2"/>
        <scheme val="minor"/>
      </rPr>
      <t xml:space="preserve"> :-</t>
    </r>
  </si>
  <si>
    <t>fxj/kkjh flag</t>
  </si>
  <si>
    <t>in %&amp;</t>
  </si>
  <si>
    <t>iz/kkukpk;Z</t>
  </si>
  <si>
    <t>jktdh; vkn'kZ mPp ek/;fed fo|ky; /kqjkluh ftyk ikyh</t>
  </si>
  <si>
    <t>D.A. @</t>
  </si>
  <si>
    <t xml:space="preserve"> Pay Due</t>
  </si>
  <si>
    <t xml:space="preserve"> Pay Drawn</t>
  </si>
  <si>
    <t>GPF/ NPS Ded.</t>
  </si>
  <si>
    <t>Difference</t>
  </si>
  <si>
    <t xml:space="preserve">  Basic Pay</t>
  </si>
  <si>
    <t>D.A. Pay Due %</t>
  </si>
  <si>
    <t>D.A. Pay Drawn %</t>
  </si>
  <si>
    <t>Sr. No. -</t>
  </si>
  <si>
    <t>HRA  %</t>
  </si>
  <si>
    <t>D.A.</t>
  </si>
  <si>
    <t>NPS / GPF</t>
  </si>
  <si>
    <t>TOTAL NET PAY</t>
  </si>
  <si>
    <t>Total Difference</t>
  </si>
  <si>
    <t>BASIC/ PAY</t>
  </si>
  <si>
    <t>H.R.A./CCA</t>
  </si>
  <si>
    <t>In Words :-</t>
  </si>
  <si>
    <t>osru</t>
  </si>
  <si>
    <t xml:space="preserve">Mh, </t>
  </si>
  <si>
    <t>edku@'kgjh HkÙkk</t>
  </si>
  <si>
    <t>dqy osru vUrj</t>
  </si>
  <si>
    <t>dqy ns; jkf'k</t>
  </si>
  <si>
    <r>
      <rPr>
        <b/>
        <sz val="11"/>
        <rFont val="Kruti Dev 010"/>
      </rPr>
      <t xml:space="preserve">osru tks ns; gks </t>
    </r>
    <r>
      <rPr>
        <b/>
        <sz val="11"/>
        <rFont val="Calibri"/>
        <family val="2"/>
        <scheme val="minor"/>
      </rPr>
      <t xml:space="preserve"> Pay Due</t>
    </r>
  </si>
  <si>
    <r>
      <rPr>
        <b/>
        <sz val="11"/>
        <rFont val="Kruti Dev 010"/>
      </rPr>
      <t xml:space="preserve">osru tks mBk;k gks </t>
    </r>
    <r>
      <rPr>
        <b/>
        <sz val="11"/>
        <rFont val="Calibri"/>
        <family val="2"/>
        <scheme val="minor"/>
      </rPr>
      <t xml:space="preserve"> Pay Drawn</t>
    </r>
  </si>
  <si>
    <r>
      <rPr>
        <b/>
        <sz val="11"/>
        <rFont val="Kruti Dev 010"/>
      </rPr>
      <t xml:space="preserve">osru vUrj </t>
    </r>
    <r>
      <rPr>
        <b/>
        <sz val="11"/>
        <rFont val="Calibri"/>
        <family val="2"/>
        <scheme val="minor"/>
      </rPr>
      <t>Salary Difference</t>
    </r>
  </si>
  <si>
    <r>
      <t xml:space="preserve">NET PAY </t>
    </r>
    <r>
      <rPr>
        <b/>
        <sz val="10"/>
        <rFont val="Kruti Dev 010"/>
      </rPr>
      <t>dqy ns; jkf'k</t>
    </r>
    <r>
      <rPr>
        <b/>
        <sz val="10"/>
        <rFont val="Calibri"/>
        <family val="2"/>
        <scheme val="minor"/>
      </rPr>
      <t xml:space="preserve"> </t>
    </r>
  </si>
</sst>
</file>

<file path=xl/styles.xml><?xml version="1.0" encoding="utf-8"?>
<styleSheet xmlns="http://schemas.openxmlformats.org/spreadsheetml/2006/main">
  <numFmts count="1">
    <numFmt numFmtId="164" formatCode="[$-409]mmm/yy;@"/>
  </numFmts>
  <fonts count="48">
    <font>
      <sz val="11"/>
      <color theme="1"/>
      <name val="Calibri"/>
      <family val="2"/>
      <scheme val="minor"/>
    </font>
    <font>
      <b/>
      <sz val="16"/>
      <color theme="1"/>
      <name val="Kruti Dev 010"/>
    </font>
    <font>
      <b/>
      <sz val="14"/>
      <color theme="1"/>
      <name val="Kruti Dev 010"/>
    </font>
    <font>
      <b/>
      <sz val="16"/>
      <color theme="1"/>
      <name val="Calibri"/>
      <family val="2"/>
      <scheme val="minor"/>
    </font>
    <font>
      <i/>
      <u/>
      <sz val="14"/>
      <color theme="1"/>
      <name val="Calibri"/>
      <family val="2"/>
      <scheme val="minor"/>
    </font>
    <font>
      <sz val="13"/>
      <color theme="1"/>
      <name val="Calibri"/>
      <family val="2"/>
      <scheme val="minor"/>
    </font>
    <font>
      <b/>
      <sz val="14"/>
      <color theme="1"/>
      <name val="Calibri"/>
      <family val="2"/>
      <scheme val="minor"/>
    </font>
    <font>
      <sz val="14"/>
      <color theme="1"/>
      <name val="Kruti Dev 010"/>
    </font>
    <font>
      <b/>
      <sz val="16"/>
      <name val="Kruti Dev 010"/>
    </font>
    <font>
      <sz val="16"/>
      <name val="Kruti Dev 010"/>
    </font>
    <font>
      <b/>
      <sz val="11"/>
      <name val="Calibri"/>
      <family val="2"/>
      <scheme val="minor"/>
    </font>
    <font>
      <b/>
      <sz val="10"/>
      <name val="Calibri"/>
      <family val="2"/>
      <scheme val="minor"/>
    </font>
    <font>
      <b/>
      <sz val="18"/>
      <color indexed="10"/>
      <name val="Calibri"/>
      <family val="2"/>
    </font>
    <font>
      <sz val="9"/>
      <name val="Calibri"/>
      <family val="2"/>
      <scheme val="minor"/>
    </font>
    <font>
      <b/>
      <sz val="18"/>
      <color indexed="36"/>
      <name val="Calibri"/>
      <family val="2"/>
    </font>
    <font>
      <b/>
      <sz val="18"/>
      <color indexed="56"/>
      <name val="Calibri"/>
      <family val="2"/>
    </font>
    <font>
      <b/>
      <sz val="18"/>
      <color indexed="60"/>
      <name val="Calibri"/>
      <family val="2"/>
    </font>
    <font>
      <b/>
      <sz val="18"/>
      <color indexed="17"/>
      <name val="Calibri"/>
      <family val="2"/>
    </font>
    <font>
      <b/>
      <sz val="18"/>
      <color indexed="17"/>
      <name val="Wingdings"/>
      <charset val="2"/>
    </font>
    <font>
      <u/>
      <sz val="11"/>
      <color theme="10"/>
      <name val="Calibri"/>
      <family val="2"/>
    </font>
    <font>
      <b/>
      <u/>
      <sz val="18"/>
      <color theme="10"/>
      <name val="Calibri"/>
      <family val="2"/>
    </font>
    <font>
      <b/>
      <sz val="14"/>
      <color rgb="FFC00000"/>
      <name val="Comic Sans MS"/>
      <family val="4"/>
    </font>
    <font>
      <b/>
      <sz val="10"/>
      <color rgb="FFFF0000"/>
      <name val="Calibri"/>
      <family val="2"/>
      <scheme val="minor"/>
    </font>
    <font>
      <b/>
      <sz val="14"/>
      <color rgb="FFFF0000"/>
      <name val="Calibri"/>
      <family val="2"/>
      <scheme val="minor"/>
    </font>
    <font>
      <b/>
      <sz val="13"/>
      <color theme="1"/>
      <name val="Kruti Dev 010"/>
    </font>
    <font>
      <b/>
      <sz val="13"/>
      <color theme="1"/>
      <name val="Calibri"/>
      <family val="2"/>
      <scheme val="minor"/>
    </font>
    <font>
      <sz val="14"/>
      <color theme="1"/>
      <name val="DevLys 010"/>
    </font>
    <font>
      <sz val="14"/>
      <color theme="1"/>
      <name val="Calibri"/>
      <family val="2"/>
      <scheme val="minor"/>
    </font>
    <font>
      <sz val="12"/>
      <color theme="1"/>
      <name val="Calibri"/>
      <family val="2"/>
      <scheme val="minor"/>
    </font>
    <font>
      <b/>
      <sz val="12"/>
      <color theme="1"/>
      <name val="Calibri"/>
      <family val="2"/>
      <scheme val="minor"/>
    </font>
    <font>
      <sz val="12"/>
      <color theme="1"/>
      <name val="DevLys 010"/>
    </font>
    <font>
      <sz val="12"/>
      <color theme="1"/>
      <name val="Kruti Dev 010"/>
    </font>
    <font>
      <sz val="10"/>
      <color theme="1"/>
      <name val="Kruti Dev 010"/>
    </font>
    <font>
      <i/>
      <u/>
      <sz val="14"/>
      <color theme="1"/>
      <name val="Kruti Dev 010"/>
    </font>
    <font>
      <sz val="13"/>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1"/>
      <color theme="1"/>
      <name val="Calibri"/>
      <family val="2"/>
      <scheme val="minor"/>
    </font>
    <font>
      <b/>
      <sz val="14"/>
      <color rgb="FF002060"/>
      <name val="Kruti Dev 010"/>
    </font>
    <font>
      <sz val="10"/>
      <name val="Calibri"/>
      <family val="2"/>
      <scheme val="minor"/>
    </font>
    <font>
      <b/>
      <sz val="11"/>
      <color rgb="FF002060"/>
      <name val="Times New Roman"/>
      <family val="1"/>
    </font>
    <font>
      <b/>
      <sz val="12"/>
      <color theme="1"/>
      <name val="Kruti Dev 010"/>
    </font>
    <font>
      <b/>
      <i/>
      <u/>
      <sz val="16"/>
      <color theme="1"/>
      <name val="Calibri"/>
      <family val="2"/>
      <scheme val="minor"/>
    </font>
    <font>
      <b/>
      <sz val="11"/>
      <name val="Kruti Dev 010"/>
    </font>
    <font>
      <b/>
      <sz val="10"/>
      <name val="Kruti Dev 010"/>
    </font>
  </fonts>
  <fills count="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7"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46"/>
      </right>
      <top style="medium">
        <color indexed="64"/>
      </top>
      <bottom style="thin">
        <color indexed="46"/>
      </bottom>
      <diagonal/>
    </border>
    <border>
      <left style="thin">
        <color indexed="46"/>
      </left>
      <right style="medium">
        <color indexed="64"/>
      </right>
      <top style="medium">
        <color indexed="64"/>
      </top>
      <bottom style="thin">
        <color indexed="46"/>
      </bottom>
      <diagonal/>
    </border>
    <border>
      <left style="medium">
        <color indexed="64"/>
      </left>
      <right style="thin">
        <color indexed="46"/>
      </right>
      <top style="thin">
        <color indexed="46"/>
      </top>
      <bottom style="thin">
        <color indexed="46"/>
      </bottom>
      <diagonal/>
    </border>
    <border>
      <left style="thin">
        <color indexed="46"/>
      </left>
      <right style="medium">
        <color indexed="64"/>
      </right>
      <top style="thin">
        <color indexed="46"/>
      </top>
      <bottom style="thin">
        <color indexed="46"/>
      </bottom>
      <diagonal/>
    </border>
    <border>
      <left style="medium">
        <color indexed="64"/>
      </left>
      <right style="thin">
        <color indexed="46"/>
      </right>
      <top style="thin">
        <color indexed="46"/>
      </top>
      <bottom style="thin">
        <color indexed="10"/>
      </bottom>
      <diagonal/>
    </border>
    <border>
      <left style="thin">
        <color indexed="46"/>
      </left>
      <right style="medium">
        <color indexed="64"/>
      </right>
      <top style="thin">
        <color indexed="46"/>
      </top>
      <bottom style="thin">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top/>
      <bottom style="double">
        <color theme="9" tint="-0.499984740745262"/>
      </bottom>
      <diagonal/>
    </border>
    <border>
      <left style="double">
        <color theme="9" tint="-0.499984740745262"/>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bottom style="double">
        <color theme="9" tint="-0.49998474074526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theme="9" tint="-0.499984740745262"/>
      </left>
      <right style="double">
        <color theme="9" tint="-0.499984740745262"/>
      </right>
      <top style="double">
        <color theme="9" tint="-0.499984740745262"/>
      </top>
      <bottom/>
      <diagonal/>
    </border>
    <border>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47">
    <xf numFmtId="0" fontId="0" fillId="0" borderId="0" xfId="0"/>
    <xf numFmtId="0" fontId="0" fillId="0" borderId="0" xfId="0" applyProtection="1">
      <protection hidden="1"/>
    </xf>
    <xf numFmtId="0" fontId="0" fillId="3" borderId="0" xfId="0" applyFill="1" applyAlignment="1" applyProtection="1">
      <alignment horizontal="center" vertical="center"/>
      <protection hidden="1"/>
    </xf>
    <xf numFmtId="0" fontId="13" fillId="5" borderId="1" xfId="0" applyFont="1" applyFill="1" applyBorder="1" applyAlignment="1" applyProtection="1">
      <alignment horizontal="center" vertical="center"/>
      <protection locked="0" hidden="1"/>
    </xf>
    <xf numFmtId="0" fontId="13" fillId="0" borderId="1" xfId="0" applyFont="1" applyBorder="1" applyAlignment="1" applyProtection="1">
      <alignment horizontal="center" vertical="center"/>
      <protection locked="0" hidden="1"/>
    </xf>
    <xf numFmtId="0" fontId="13" fillId="3" borderId="1" xfId="0" applyFont="1" applyFill="1" applyBorder="1" applyAlignment="1" applyProtection="1">
      <alignment horizontal="center" vertical="center"/>
      <protection locked="0" hidden="1"/>
    </xf>
    <xf numFmtId="0" fontId="22" fillId="0" borderId="1" xfId="0" applyNumberFormat="1" applyFont="1" applyBorder="1" applyAlignment="1" applyProtection="1">
      <alignment horizontal="center" vertical="center"/>
      <protection hidden="1"/>
    </xf>
    <xf numFmtId="0" fontId="23" fillId="0" borderId="1" xfId="0" applyNumberFormat="1" applyFont="1" applyBorder="1" applyAlignment="1" applyProtection="1">
      <alignment horizontal="center" vertical="center"/>
      <protection hidden="1"/>
    </xf>
    <xf numFmtId="0" fontId="24" fillId="0" borderId="12" xfId="0" applyFont="1" applyBorder="1" applyAlignment="1" applyProtection="1">
      <alignment vertical="center"/>
      <protection hidden="1"/>
    </xf>
    <xf numFmtId="0" fontId="7" fillId="0" borderId="0" xfId="0" applyFont="1" applyProtection="1">
      <protection hidden="1"/>
    </xf>
    <xf numFmtId="0" fontId="7" fillId="0" borderId="0" xfId="0" applyFont="1" applyAlignment="1" applyProtection="1">
      <protection hidden="1"/>
    </xf>
    <xf numFmtId="164" fontId="13" fillId="0" borderId="1" xfId="0" applyNumberFormat="1" applyFont="1" applyBorder="1" applyAlignment="1" applyProtection="1">
      <alignment horizontal="center"/>
      <protection locked="0"/>
    </xf>
    <xf numFmtId="0" fontId="0" fillId="0" borderId="0" xfId="0" applyProtection="1">
      <protection locked="0"/>
    </xf>
    <xf numFmtId="0" fontId="0" fillId="3" borderId="0" xfId="0" applyFill="1" applyAlignment="1" applyProtection="1">
      <alignment horizontal="center"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1" xfId="0" applyFont="1" applyBorder="1" applyAlignment="1" applyProtection="1">
      <alignment horizontal="center" vertical="center"/>
      <protection locked="0"/>
    </xf>
    <xf numFmtId="0" fontId="13" fillId="0" borderId="1" xfId="0" applyFont="1" applyBorder="1" applyAlignment="1" applyProtection="1">
      <alignment horizontal="center"/>
      <protection locked="0"/>
    </xf>
    <xf numFmtId="0" fontId="21" fillId="4" borderId="0" xfId="0" applyFont="1" applyFill="1" applyBorder="1" applyAlignment="1" applyProtection="1">
      <alignment horizontal="center"/>
      <protection locked="0"/>
    </xf>
    <xf numFmtId="0" fontId="24" fillId="0" borderId="12" xfId="0" applyFont="1" applyBorder="1" applyAlignment="1" applyProtection="1">
      <alignment vertical="center"/>
      <protection locked="0"/>
    </xf>
    <xf numFmtId="0" fontId="26" fillId="0" borderId="0" xfId="0" applyFont="1" applyProtection="1">
      <protection locked="0"/>
    </xf>
    <xf numFmtId="0" fontId="27" fillId="0" borderId="0" xfId="0" applyFont="1" applyProtection="1">
      <protection locked="0"/>
    </xf>
    <xf numFmtId="0" fontId="7" fillId="0" borderId="0" xfId="0" applyFont="1" applyProtection="1">
      <protection locked="0"/>
    </xf>
    <xf numFmtId="0" fontId="7" fillId="0" borderId="0" xfId="0" applyFont="1" applyAlignment="1" applyProtection="1">
      <alignment vertical="center" wrapText="1"/>
      <protection locked="0"/>
    </xf>
    <xf numFmtId="0" fontId="26" fillId="0" borderId="0" xfId="0" applyFont="1" applyAlignment="1" applyProtection="1">
      <alignment horizontal="left" vertical="top"/>
      <protection locked="0"/>
    </xf>
    <xf numFmtId="0" fontId="27"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28" fillId="0" borderId="0" xfId="0" applyFont="1" applyAlignment="1" applyProtection="1">
      <alignment horizontal="center" vertical="center"/>
      <protection locked="0"/>
    </xf>
    <xf numFmtId="0" fontId="30" fillId="0" borderId="0" xfId="0" applyFont="1" applyProtection="1">
      <protection locked="0"/>
    </xf>
    <xf numFmtId="0" fontId="26" fillId="0" borderId="0" xfId="0" applyFont="1" applyAlignment="1" applyProtection="1">
      <protection locked="0"/>
    </xf>
    <xf numFmtId="0" fontId="29" fillId="0" borderId="0" xfId="0" applyFont="1" applyAlignment="1" applyProtection="1">
      <protection locked="0"/>
    </xf>
    <xf numFmtId="0" fontId="31" fillId="0" borderId="0" xfId="0" applyFont="1" applyAlignment="1" applyProtection="1">
      <protection locked="0"/>
    </xf>
    <xf numFmtId="0" fontId="32" fillId="0" borderId="0" xfId="0" applyFont="1" applyAlignment="1" applyProtection="1">
      <alignment vertical="center" wrapText="1"/>
      <protection locked="0"/>
    </xf>
    <xf numFmtId="0" fontId="5" fillId="0" borderId="0" xfId="0" applyFont="1" applyAlignment="1" applyProtection="1">
      <alignment horizontal="center" vertical="center"/>
      <protection hidden="1"/>
    </xf>
    <xf numFmtId="0" fontId="10" fillId="0" borderId="1" xfId="0" applyFont="1" applyBorder="1" applyAlignment="1" applyProtection="1">
      <alignment horizontal="center" vertical="center"/>
      <protection locked="0"/>
    </xf>
    <xf numFmtId="0" fontId="27" fillId="0" borderId="0" xfId="0" applyFont="1" applyAlignment="1" applyProtection="1">
      <alignment horizontal="center"/>
      <protection locked="0"/>
    </xf>
    <xf numFmtId="0" fontId="34" fillId="0" borderId="0" xfId="0" applyFont="1" applyAlignment="1" applyProtection="1">
      <alignment horizontal="center" vertical="center"/>
      <protection hidden="1"/>
    </xf>
    <xf numFmtId="0" fontId="39" fillId="0" borderId="0" xfId="0" applyFont="1" applyAlignment="1" applyProtection="1">
      <alignment horizontal="center" vertical="center" wrapText="1"/>
      <protection hidden="1"/>
    </xf>
    <xf numFmtId="0" fontId="40" fillId="0" borderId="13" xfId="0" applyFont="1" applyBorder="1" applyAlignment="1" applyProtection="1">
      <alignment horizontal="center" vertical="center"/>
      <protection locked="0"/>
    </xf>
    <xf numFmtId="0" fontId="40" fillId="0" borderId="13" xfId="0" applyFont="1" applyBorder="1" applyAlignment="1" applyProtection="1">
      <alignment vertical="center"/>
      <protection locked="0"/>
    </xf>
    <xf numFmtId="0" fontId="29" fillId="0" borderId="13" xfId="0" applyFont="1" applyBorder="1" applyAlignment="1" applyProtection="1">
      <alignment horizontal="center" vertical="center"/>
      <protection locked="0"/>
    </xf>
    <xf numFmtId="0" fontId="40" fillId="3" borderId="13"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40" fillId="0" borderId="14" xfId="0" applyFont="1" applyBorder="1" applyAlignment="1" applyProtection="1">
      <alignment horizontal="center" vertical="center"/>
      <protection locked="0"/>
    </xf>
    <xf numFmtId="0" fontId="40" fillId="0" borderId="14" xfId="0" applyFont="1" applyBorder="1" applyAlignment="1" applyProtection="1">
      <alignment vertical="center"/>
      <protection locked="0"/>
    </xf>
    <xf numFmtId="0" fontId="29" fillId="0" borderId="14" xfId="0" applyFont="1" applyBorder="1" applyAlignment="1" applyProtection="1">
      <alignment horizontal="center" vertical="center"/>
      <protection locked="0"/>
    </xf>
    <xf numFmtId="0" fontId="40" fillId="3" borderId="14" xfId="0" applyFon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36" fillId="6" borderId="0" xfId="0" applyFont="1" applyFill="1" applyAlignment="1" applyProtection="1">
      <alignment horizontal="center" vertical="center"/>
      <protection hidden="1"/>
    </xf>
    <xf numFmtId="0" fontId="36" fillId="6" borderId="0" xfId="0" applyFont="1" applyFill="1" applyProtection="1">
      <protection hidden="1"/>
    </xf>
    <xf numFmtId="0" fontId="0" fillId="6" borderId="0" xfId="0" applyFill="1" applyProtection="1">
      <protection hidden="1"/>
    </xf>
    <xf numFmtId="0" fontId="36" fillId="6" borderId="0" xfId="0" applyFont="1" applyFill="1" applyAlignment="1" applyProtection="1">
      <protection hidden="1"/>
    </xf>
    <xf numFmtId="0" fontId="0" fillId="6" borderId="0" xfId="0" applyFill="1" applyAlignment="1" applyProtection="1">
      <protection hidden="1"/>
    </xf>
    <xf numFmtId="0" fontId="38" fillId="6" borderId="0" xfId="0" applyFont="1" applyFill="1" applyAlignment="1" applyProtection="1">
      <alignment horizontal="center" vertical="center" wrapText="1"/>
      <protection hidden="1"/>
    </xf>
    <xf numFmtId="0" fontId="39" fillId="6" borderId="0" xfId="0" applyFont="1" applyFill="1" applyAlignment="1" applyProtection="1">
      <alignment horizontal="center" vertical="center" wrapText="1"/>
      <protection hidden="1"/>
    </xf>
    <xf numFmtId="0" fontId="0" fillId="6" borderId="0" xfId="0" applyFill="1" applyAlignment="1" applyProtection="1">
      <alignment vertical="center"/>
      <protection hidden="1"/>
    </xf>
    <xf numFmtId="0" fontId="0" fillId="6" borderId="0" xfId="0" applyFill="1" applyAlignment="1" applyProtection="1">
      <alignment horizontal="center" vertical="center"/>
      <protection hidden="1"/>
    </xf>
    <xf numFmtId="0" fontId="38" fillId="6" borderId="15" xfId="0" applyFont="1" applyFill="1" applyBorder="1" applyAlignment="1" applyProtection="1">
      <alignment horizontal="center" vertical="center" wrapText="1"/>
      <protection hidden="1"/>
    </xf>
    <xf numFmtId="0" fontId="10" fillId="0" borderId="8" xfId="0" applyFont="1" applyBorder="1" applyAlignment="1" applyProtection="1">
      <alignment horizontal="center" vertical="center"/>
      <protection locked="0"/>
    </xf>
    <xf numFmtId="0" fontId="42" fillId="0" borderId="1" xfId="0" applyFont="1" applyBorder="1" applyAlignment="1" applyProtection="1">
      <alignment vertical="center" wrapText="1"/>
      <protection locked="0"/>
    </xf>
    <xf numFmtId="0" fontId="42" fillId="0" borderId="1" xfId="0" applyFont="1" applyBorder="1" applyAlignment="1" applyProtection="1">
      <alignment horizontal="center" vertical="center" wrapText="1"/>
      <protection locked="0"/>
    </xf>
    <xf numFmtId="0" fontId="7" fillId="0" borderId="0" xfId="0" applyFont="1" applyAlignment="1" applyProtection="1">
      <protection locked="0"/>
    </xf>
    <xf numFmtId="0" fontId="29" fillId="5" borderId="0" xfId="0" applyFont="1" applyFill="1" applyAlignment="1" applyProtection="1">
      <alignment horizontal="center" vertical="center"/>
      <protection locked="0"/>
    </xf>
    <xf numFmtId="0" fontId="24" fillId="0" borderId="0"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5" fillId="0" borderId="0" xfId="0" applyFont="1" applyBorder="1" applyAlignment="1" applyProtection="1">
      <alignment horizontal="left" vertical="center"/>
      <protection hidden="1"/>
    </xf>
    <xf numFmtId="0" fontId="29" fillId="0" borderId="0"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13" fillId="3" borderId="22" xfId="0" applyFont="1" applyFill="1" applyBorder="1" applyAlignment="1" applyProtection="1">
      <alignment horizontal="center" vertical="center"/>
      <protection locked="0" hidden="1"/>
    </xf>
    <xf numFmtId="0" fontId="38" fillId="6" borderId="15" xfId="0" applyFont="1" applyFill="1" applyBorder="1" applyAlignment="1" applyProtection="1">
      <alignment horizontal="center" vertical="center" wrapText="1"/>
      <protection hidden="1"/>
    </xf>
    <xf numFmtId="0" fontId="37" fillId="6" borderId="0" xfId="0" applyFont="1" applyFill="1" applyAlignment="1" applyProtection="1">
      <alignment horizontal="right" vertical="center"/>
      <protection hidden="1"/>
    </xf>
    <xf numFmtId="0" fontId="37" fillId="3" borderId="19" xfId="0" applyFont="1" applyFill="1" applyBorder="1" applyAlignment="1" applyProtection="1">
      <alignment horizontal="left" vertical="center"/>
      <protection locked="0"/>
    </xf>
    <xf numFmtId="0" fontId="37" fillId="3" borderId="18" xfId="0" applyFont="1" applyFill="1" applyBorder="1" applyAlignment="1" applyProtection="1">
      <alignment horizontal="left" vertical="center"/>
      <protection locked="0"/>
    </xf>
    <xf numFmtId="0" fontId="37" fillId="3" borderId="20" xfId="0" applyFont="1" applyFill="1" applyBorder="1" applyAlignment="1" applyProtection="1">
      <alignment horizontal="left" vertical="center"/>
      <protection locked="0"/>
    </xf>
    <xf numFmtId="0" fontId="2" fillId="6" borderId="0" xfId="0" applyFont="1" applyFill="1" applyBorder="1" applyAlignment="1" applyProtection="1">
      <alignment horizontal="center" vertical="center" wrapText="1"/>
      <protection hidden="1"/>
    </xf>
    <xf numFmtId="0" fontId="41" fillId="6" borderId="15" xfId="0" applyFont="1" applyFill="1" applyBorder="1" applyAlignment="1" applyProtection="1">
      <alignment horizontal="center" vertical="center"/>
      <protection hidden="1"/>
    </xf>
    <xf numFmtId="0" fontId="41" fillId="3" borderId="15" xfId="0" applyFont="1" applyFill="1" applyBorder="1" applyAlignment="1" applyProtection="1">
      <alignment horizontal="left" vertical="center"/>
      <protection locked="0"/>
    </xf>
    <xf numFmtId="0" fontId="35" fillId="6" borderId="0" xfId="0" applyFont="1" applyFill="1" applyBorder="1" applyAlignment="1" applyProtection="1">
      <alignment horizontal="center"/>
      <protection hidden="1"/>
    </xf>
    <xf numFmtId="0" fontId="43" fillId="6" borderId="15" xfId="0" applyFont="1" applyFill="1" applyBorder="1" applyAlignment="1" applyProtection="1">
      <alignment horizontal="center" vertical="center" wrapText="1"/>
      <protection hidden="1"/>
    </xf>
    <xf numFmtId="0" fontId="43" fillId="6" borderId="25" xfId="0" applyFont="1" applyFill="1" applyBorder="1" applyAlignment="1" applyProtection="1">
      <alignment horizontal="center" vertical="center" wrapText="1"/>
      <protection hidden="1"/>
    </xf>
    <xf numFmtId="0" fontId="43" fillId="6" borderId="21" xfId="0" applyFont="1" applyFill="1" applyBorder="1" applyAlignment="1" applyProtection="1">
      <alignment horizontal="center" vertical="center" wrapText="1"/>
      <protection hidden="1"/>
    </xf>
    <xf numFmtId="0" fontId="37" fillId="3" borderId="15" xfId="0" applyFont="1" applyFill="1" applyBorder="1" applyAlignment="1" applyProtection="1">
      <alignment horizontal="left" vertical="center"/>
      <protection locked="0"/>
    </xf>
    <xf numFmtId="0" fontId="37" fillId="6" borderId="21" xfId="0" applyFont="1" applyFill="1" applyBorder="1" applyAlignment="1" applyProtection="1">
      <alignment horizontal="center" vertical="center"/>
      <protection hidden="1"/>
    </xf>
    <xf numFmtId="0" fontId="41" fillId="3" borderId="16" xfId="0" applyFont="1" applyFill="1" applyBorder="1" applyAlignment="1" applyProtection="1">
      <alignment horizontal="left" vertical="center"/>
      <protection locked="0"/>
    </xf>
    <xf numFmtId="0" fontId="41" fillId="3" borderId="17" xfId="0"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center" vertical="center" wrapText="1"/>
      <protection locked="0"/>
    </xf>
    <xf numFmtId="0" fontId="29" fillId="0" borderId="0" xfId="0" applyFont="1" applyAlignment="1" applyProtection="1">
      <alignment horizontal="center"/>
      <protection locked="0"/>
    </xf>
    <xf numFmtId="0" fontId="16" fillId="4" borderId="4"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0" fontId="17" fillId="4" borderId="6" xfId="0" applyFont="1" applyFill="1" applyBorder="1" applyAlignment="1" applyProtection="1">
      <alignment horizontal="center"/>
      <protection locked="0"/>
    </xf>
    <xf numFmtId="0" fontId="17" fillId="4" borderId="7" xfId="0" applyFont="1" applyFill="1" applyBorder="1" applyAlignment="1" applyProtection="1">
      <alignment horizontal="center"/>
      <protection locked="0"/>
    </xf>
    <xf numFmtId="0" fontId="20" fillId="4" borderId="6" xfId="1" applyFont="1" applyFill="1" applyBorder="1" applyAlignment="1" applyProtection="1">
      <alignment horizontal="center"/>
      <protection locked="0"/>
    </xf>
    <xf numFmtId="49" fontId="10" fillId="0" borderId="8"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6" fillId="0" borderId="12" xfId="0" applyFont="1" applyBorder="1" applyAlignment="1" applyProtection="1">
      <alignment horizontal="right" vertical="center"/>
      <protection hidden="1"/>
    </xf>
    <xf numFmtId="0" fontId="25" fillId="0" borderId="12" xfId="0" applyFont="1" applyBorder="1" applyAlignment="1" applyProtection="1">
      <alignment horizontal="left" vertical="center"/>
      <protection hidden="1"/>
    </xf>
    <xf numFmtId="0" fontId="27" fillId="0" borderId="0" xfId="0" applyFont="1" applyAlignment="1" applyProtection="1">
      <alignment horizontal="center"/>
      <protection locked="0"/>
    </xf>
    <xf numFmtId="14" fontId="27" fillId="0" borderId="0" xfId="0" applyNumberFormat="1" applyFont="1" applyAlignment="1" applyProtection="1">
      <alignment horizontal="center" vertical="center"/>
      <protection locked="0"/>
    </xf>
    <xf numFmtId="0" fontId="15" fillId="4" borderId="4"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2" fillId="2" borderId="0" xfId="0" applyFont="1" applyFill="1" applyBorder="1" applyAlignment="1" applyProtection="1">
      <alignment horizontal="center"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textRotation="90"/>
      <protection locked="0"/>
    </xf>
    <xf numFmtId="0" fontId="12" fillId="4" borderId="2"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45"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6" fillId="3" borderId="0" xfId="0" applyFont="1" applyFill="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center"/>
      <protection locked="0"/>
    </xf>
    <xf numFmtId="0" fontId="10" fillId="0" borderId="23"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29" fillId="0" borderId="0" xfId="0" applyFont="1" applyAlignment="1" applyProtection="1">
      <alignment horizontal="left" vertical="center"/>
      <protection locked="0" hidden="1"/>
    </xf>
    <xf numFmtId="0" fontId="28" fillId="0" borderId="0" xfId="0" applyFont="1" applyBorder="1" applyAlignment="1" applyProtection="1">
      <alignment horizontal="right" vertical="center"/>
      <protection hidden="1"/>
    </xf>
    <xf numFmtId="0" fontId="29" fillId="0" borderId="8"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8" fillId="0" borderId="0" xfId="0" applyFont="1" applyAlignment="1" applyProtection="1">
      <alignment horizontal="left" vertical="top"/>
      <protection locked="0"/>
    </xf>
    <xf numFmtId="0" fontId="1" fillId="0" borderId="0" xfId="0" applyFont="1" applyAlignment="1" applyProtection="1">
      <alignment horizontal="center" vertical="center"/>
      <protection hidden="1"/>
    </xf>
    <xf numFmtId="0" fontId="2" fillId="0" borderId="0" xfId="0" applyFont="1" applyAlignment="1" applyProtection="1">
      <alignment horizontal="left" vertical="center"/>
      <protection locked="0"/>
    </xf>
    <xf numFmtId="0" fontId="33" fillId="0" borderId="0" xfId="0" applyFont="1" applyAlignment="1" applyProtection="1">
      <alignment horizontal="center"/>
      <protection hidden="1"/>
    </xf>
    <xf numFmtId="0" fontId="34" fillId="0" borderId="0" xfId="0" applyFont="1" applyAlignment="1" applyProtection="1">
      <alignment horizontal="right" vertical="center"/>
      <protection hidden="1"/>
    </xf>
    <xf numFmtId="0" fontId="34" fillId="0" borderId="0" xfId="0" applyFont="1" applyAlignment="1" applyProtection="1">
      <alignment horizontal="center" vertical="center"/>
      <protection hidden="1"/>
    </xf>
    <xf numFmtId="0" fontId="2" fillId="0" borderId="12" xfId="0" applyFont="1" applyBorder="1" applyAlignment="1" applyProtection="1">
      <alignment horizontal="right" vertical="center"/>
      <protection hidden="1"/>
    </xf>
    <xf numFmtId="0" fontId="44" fillId="0" borderId="8" xfId="0" applyFont="1" applyBorder="1" applyAlignment="1" applyProtection="1">
      <alignment horizontal="center" vertical="center"/>
      <protection locked="0"/>
    </xf>
    <xf numFmtId="0" fontId="44" fillId="0" borderId="26" xfId="0" applyFont="1" applyBorder="1" applyAlignment="1" applyProtection="1">
      <alignment horizontal="center" vertical="center"/>
      <protection locked="0"/>
    </xf>
    <xf numFmtId="0" fontId="44" fillId="0" borderId="9" xfId="0" applyFont="1" applyBorder="1" applyAlignment="1" applyProtection="1">
      <alignment horizontal="center" vertical="center"/>
      <protection locked="0"/>
    </xf>
    <xf numFmtId="0" fontId="44" fillId="0" borderId="1" xfId="0" applyFont="1" applyBorder="1" applyAlignment="1" applyProtection="1">
      <alignment horizontal="center" vertical="center"/>
      <protection locked="0"/>
    </xf>
    <xf numFmtId="0" fontId="7" fillId="0" borderId="0" xfId="0" applyFont="1" applyAlignment="1" applyProtection="1">
      <alignment horizontal="left" vertical="center"/>
      <protection hidden="1"/>
    </xf>
    <xf numFmtId="0" fontId="6" fillId="0" borderId="0" xfId="0" applyFont="1" applyAlignment="1" applyProtection="1">
      <alignment horizontal="left" vertical="center"/>
      <protection locked="0" hidden="1"/>
    </xf>
    <xf numFmtId="0" fontId="7" fillId="0" borderId="0" xfId="0" applyFont="1" applyAlignment="1" applyProtection="1">
      <alignment horizontal="left" vertical="top"/>
      <protection hidden="1"/>
    </xf>
    <xf numFmtId="0" fontId="7" fillId="0" borderId="0" xfId="0" applyFont="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152400</xdr:colOff>
      <xdr:row>1</xdr:row>
      <xdr:rowOff>190500</xdr:rowOff>
    </xdr:from>
    <xdr:to>
      <xdr:col>17</xdr:col>
      <xdr:colOff>380999</xdr:colOff>
      <xdr:row>8</xdr:row>
      <xdr:rowOff>38100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2382500" y="438150"/>
          <a:ext cx="1447799" cy="17335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3095624</xdr:colOff>
      <xdr:row>0</xdr:row>
      <xdr:rowOff>1</xdr:rowOff>
    </xdr:from>
    <xdr:to>
      <xdr:col>36</xdr:col>
      <xdr:colOff>514349</xdr:colOff>
      <xdr:row>5</xdr:row>
      <xdr:rowOff>390526</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374099" y="1"/>
          <a:ext cx="1209675" cy="1409700"/>
        </a:xfrm>
        <a:prstGeom prst="rect">
          <a:avLst/>
        </a:prstGeom>
        <a:noFill/>
      </xdr:spPr>
    </xdr:pic>
    <xdr:clientData/>
  </xdr:twoCellAnchor>
  <xdr:twoCellAnchor editAs="oneCell">
    <xdr:from>
      <xdr:col>28</xdr:col>
      <xdr:colOff>600075</xdr:colOff>
      <xdr:row>0</xdr:row>
      <xdr:rowOff>85725</xdr:rowOff>
    </xdr:from>
    <xdr:to>
      <xdr:col>32</xdr:col>
      <xdr:colOff>0</xdr:colOff>
      <xdr:row>6</xdr:row>
      <xdr:rowOff>419099</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4611350" y="85725"/>
          <a:ext cx="1838325" cy="1762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3095624</xdr:colOff>
      <xdr:row>0</xdr:row>
      <xdr:rowOff>1</xdr:rowOff>
    </xdr:from>
    <xdr:to>
      <xdr:col>36</xdr:col>
      <xdr:colOff>495300</xdr:colOff>
      <xdr:row>5</xdr:row>
      <xdr:rowOff>323851</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374099" y="1"/>
          <a:ext cx="1190626" cy="1409700"/>
        </a:xfrm>
        <a:prstGeom prst="rect">
          <a:avLst/>
        </a:prstGeom>
        <a:noFill/>
      </xdr:spPr>
    </xdr:pic>
    <xdr:clientData/>
  </xdr:twoCellAnchor>
  <xdr:twoCellAnchor editAs="oneCell">
    <xdr:from>
      <xdr:col>28</xdr:col>
      <xdr:colOff>600075</xdr:colOff>
      <xdr:row>0</xdr:row>
      <xdr:rowOff>85725</xdr:rowOff>
    </xdr:from>
    <xdr:to>
      <xdr:col>32</xdr:col>
      <xdr:colOff>0</xdr:colOff>
      <xdr:row>6</xdr:row>
      <xdr:rowOff>352424</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14611350" y="85725"/>
          <a:ext cx="1838325" cy="17621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eralaljatchandawal@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eeralaljatchandawal@gmail.com" TargetMode="External"/></Relationships>
</file>

<file path=xl/worksheets/sheet1.xml><?xml version="1.0" encoding="utf-8"?>
<worksheet xmlns="http://schemas.openxmlformats.org/spreadsheetml/2006/main" xmlns:r="http://schemas.openxmlformats.org/officeDocument/2006/relationships">
  <dimension ref="A1:V65"/>
  <sheetViews>
    <sheetView tabSelected="1" workbookViewId="0">
      <selection activeCell="B17" sqref="B17"/>
    </sheetView>
  </sheetViews>
  <sheetFormatPr defaultRowHeight="15"/>
  <cols>
    <col min="1" max="1" width="9.140625" style="48"/>
    <col min="2" max="2" width="28.5703125" style="1" customWidth="1"/>
    <col min="3" max="3" width="14.85546875" style="1" customWidth="1"/>
    <col min="4" max="4" width="11.85546875" style="1" customWidth="1"/>
    <col min="5" max="5" width="12.7109375" style="1" customWidth="1"/>
    <col min="6" max="6" width="11.5703125" style="1" customWidth="1"/>
    <col min="7" max="8" width="10.85546875" style="1" customWidth="1"/>
    <col min="9" max="9" width="11.5703125" style="1" customWidth="1"/>
    <col min="10" max="10" width="15.7109375" style="1" customWidth="1"/>
    <col min="11" max="21" width="9.140625" style="1"/>
    <col min="22" max="23" width="0" style="1" hidden="1" customWidth="1"/>
    <col min="24" max="16384" width="9.140625" style="1"/>
  </cols>
  <sheetData>
    <row r="1" spans="1:22" ht="19.5" thickBot="1">
      <c r="A1" s="57"/>
      <c r="B1" s="51"/>
      <c r="C1" s="79" t="s">
        <v>45</v>
      </c>
      <c r="D1" s="79"/>
      <c r="E1" s="79"/>
      <c r="F1" s="79"/>
      <c r="G1" s="79"/>
      <c r="H1" s="51"/>
      <c r="I1" s="51"/>
      <c r="J1" s="51"/>
      <c r="K1" s="51"/>
      <c r="L1" s="51"/>
      <c r="M1" s="51"/>
      <c r="N1" s="51"/>
      <c r="O1" s="51"/>
      <c r="P1" s="51"/>
      <c r="Q1" s="51"/>
      <c r="R1" s="51"/>
      <c r="S1" s="51"/>
      <c r="V1" s="1" t="s">
        <v>46</v>
      </c>
    </row>
    <row r="2" spans="1:22" ht="20.25" thickTop="1" thickBot="1">
      <c r="A2" s="72" t="s">
        <v>48</v>
      </c>
      <c r="B2" s="72"/>
      <c r="C2" s="83" t="s">
        <v>49</v>
      </c>
      <c r="D2" s="83"/>
      <c r="E2" s="83"/>
      <c r="F2" s="83"/>
      <c r="G2" s="83"/>
      <c r="H2" s="83"/>
      <c r="I2" s="83"/>
      <c r="J2" s="83"/>
      <c r="K2" s="50"/>
      <c r="L2" s="50"/>
      <c r="M2" s="51"/>
      <c r="N2" s="51"/>
      <c r="O2" s="51"/>
      <c r="P2" s="51"/>
      <c r="Q2" s="51"/>
      <c r="R2" s="51"/>
      <c r="S2" s="51"/>
      <c r="V2" s="1" t="s">
        <v>47</v>
      </c>
    </row>
    <row r="3" spans="1:22" ht="20.25" thickTop="1" thickBot="1">
      <c r="A3" s="72" t="s">
        <v>65</v>
      </c>
      <c r="B3" s="72"/>
      <c r="C3" s="78" t="s">
        <v>69</v>
      </c>
      <c r="D3" s="78"/>
      <c r="E3" s="78"/>
      <c r="F3" s="78"/>
      <c r="G3" s="78"/>
      <c r="H3" s="78"/>
      <c r="I3" s="78"/>
      <c r="J3" s="78"/>
      <c r="K3" s="50"/>
      <c r="L3" s="50"/>
      <c r="M3" s="51"/>
      <c r="N3" s="51"/>
      <c r="O3" s="51"/>
      <c r="P3" s="51"/>
      <c r="Q3" s="51"/>
      <c r="R3" s="51"/>
      <c r="S3" s="51"/>
    </row>
    <row r="4" spans="1:22" ht="20.25" thickTop="1" thickBot="1">
      <c r="A4" s="72" t="s">
        <v>61</v>
      </c>
      <c r="B4" s="72"/>
      <c r="C4" s="73" t="s">
        <v>62</v>
      </c>
      <c r="D4" s="74"/>
      <c r="E4" s="74"/>
      <c r="F4" s="75"/>
      <c r="G4" s="84" t="s">
        <v>63</v>
      </c>
      <c r="H4" s="84"/>
      <c r="I4" s="83" t="s">
        <v>64</v>
      </c>
      <c r="J4" s="83"/>
      <c r="K4" s="52"/>
      <c r="L4" s="52"/>
      <c r="M4" s="53"/>
      <c r="N4" s="53"/>
      <c r="O4" s="53"/>
      <c r="P4" s="53"/>
      <c r="Q4" s="53"/>
      <c r="R4" s="51"/>
      <c r="S4" s="51"/>
    </row>
    <row r="5" spans="1:22" ht="20.25" thickTop="1" thickBot="1">
      <c r="A5" s="72" t="s">
        <v>65</v>
      </c>
      <c r="B5" s="72"/>
      <c r="C5" s="85" t="s">
        <v>66</v>
      </c>
      <c r="D5" s="86"/>
      <c r="E5" s="86"/>
      <c r="F5" s="86"/>
      <c r="G5" s="77" t="s">
        <v>67</v>
      </c>
      <c r="H5" s="77"/>
      <c r="I5" s="78" t="s">
        <v>68</v>
      </c>
      <c r="J5" s="78"/>
      <c r="K5" s="52"/>
      <c r="L5" s="52"/>
      <c r="M5" s="53"/>
      <c r="N5" s="53"/>
      <c r="O5" s="53"/>
      <c r="P5" s="53"/>
      <c r="Q5" s="53"/>
      <c r="R5" s="51"/>
      <c r="S5" s="51"/>
    </row>
    <row r="6" spans="1:22" ht="17.25" thickTop="1" thickBot="1">
      <c r="A6" s="49"/>
      <c r="B6" s="50"/>
      <c r="C6" s="50"/>
      <c r="D6" s="50"/>
      <c r="E6" s="50"/>
      <c r="F6" s="50"/>
      <c r="G6" s="50"/>
      <c r="H6" s="50"/>
      <c r="I6" s="50"/>
      <c r="J6" s="50"/>
      <c r="K6" s="50"/>
      <c r="L6" s="50"/>
      <c r="M6" s="51"/>
      <c r="N6" s="51"/>
      <c r="O6" s="51"/>
      <c r="P6" s="51"/>
      <c r="Q6" s="51"/>
      <c r="R6" s="51"/>
      <c r="S6" s="51"/>
    </row>
    <row r="7" spans="1:22" s="37" customFormat="1" ht="17.25" customHeight="1" thickTop="1" thickBot="1">
      <c r="A7" s="71" t="s">
        <v>50</v>
      </c>
      <c r="B7" s="71" t="s">
        <v>51</v>
      </c>
      <c r="C7" s="71" t="s">
        <v>52</v>
      </c>
      <c r="D7" s="71" t="s">
        <v>53</v>
      </c>
      <c r="E7" s="71" t="s">
        <v>75</v>
      </c>
      <c r="F7" s="71" t="s">
        <v>70</v>
      </c>
      <c r="G7" s="71"/>
      <c r="H7" s="80" t="s">
        <v>54</v>
      </c>
      <c r="I7" s="81" t="s">
        <v>79</v>
      </c>
      <c r="J7" s="71" t="s">
        <v>55</v>
      </c>
      <c r="K7" s="54"/>
      <c r="L7" s="54"/>
      <c r="M7" s="55"/>
      <c r="N7" s="55"/>
      <c r="O7" s="55"/>
      <c r="P7" s="55"/>
      <c r="Q7" s="55"/>
      <c r="R7" s="55"/>
      <c r="S7" s="55"/>
    </row>
    <row r="8" spans="1:22" s="37" customFormat="1" ht="33" thickTop="1" thickBot="1">
      <c r="A8" s="71"/>
      <c r="B8" s="71"/>
      <c r="C8" s="71"/>
      <c r="D8" s="71"/>
      <c r="E8" s="71"/>
      <c r="F8" s="58" t="s">
        <v>76</v>
      </c>
      <c r="G8" s="58" t="s">
        <v>77</v>
      </c>
      <c r="H8" s="80"/>
      <c r="I8" s="82"/>
      <c r="J8" s="71"/>
      <c r="K8" s="54"/>
      <c r="L8" s="54"/>
      <c r="M8" s="55"/>
      <c r="N8" s="55"/>
      <c r="O8" s="55"/>
      <c r="P8" s="55"/>
      <c r="Q8" s="55"/>
      <c r="R8" s="55"/>
      <c r="S8" s="55"/>
    </row>
    <row r="9" spans="1:22" s="42" customFormat="1" ht="16.5" customHeight="1" thickTop="1">
      <c r="A9" s="38">
        <v>1</v>
      </c>
      <c r="B9" s="39" t="s">
        <v>56</v>
      </c>
      <c r="C9" s="39" t="s">
        <v>57</v>
      </c>
      <c r="D9" s="40">
        <v>4</v>
      </c>
      <c r="E9" s="38">
        <v>17550</v>
      </c>
      <c r="F9" s="38">
        <v>136</v>
      </c>
      <c r="G9" s="41">
        <v>132</v>
      </c>
      <c r="H9" s="41" t="s">
        <v>46</v>
      </c>
      <c r="I9" s="41">
        <v>10</v>
      </c>
      <c r="J9" s="41"/>
      <c r="K9" s="56"/>
      <c r="L9" s="56"/>
      <c r="M9" s="56"/>
      <c r="N9" s="56"/>
      <c r="O9" s="56"/>
      <c r="P9" s="76" t="s">
        <v>31</v>
      </c>
      <c r="Q9" s="76"/>
      <c r="R9" s="76"/>
      <c r="S9" s="56"/>
    </row>
    <row r="10" spans="1:22" s="42" customFormat="1" ht="15.75" customHeight="1">
      <c r="A10" s="43">
        <v>2</v>
      </c>
      <c r="B10" s="44" t="s">
        <v>58</v>
      </c>
      <c r="C10" s="44" t="s">
        <v>57</v>
      </c>
      <c r="D10" s="45">
        <v>3</v>
      </c>
      <c r="E10" s="43">
        <v>47900</v>
      </c>
      <c r="F10" s="43">
        <v>5</v>
      </c>
      <c r="G10" s="46">
        <v>4</v>
      </c>
      <c r="H10" s="41" t="s">
        <v>47</v>
      </c>
      <c r="I10" s="46">
        <v>10</v>
      </c>
      <c r="J10" s="46"/>
      <c r="K10" s="56"/>
      <c r="L10" s="56"/>
      <c r="M10" s="56"/>
      <c r="N10" s="56"/>
      <c r="O10" s="56"/>
      <c r="P10" s="76"/>
      <c r="Q10" s="76"/>
      <c r="R10" s="76"/>
      <c r="S10" s="56"/>
    </row>
    <row r="11" spans="1:22" s="42" customFormat="1" ht="18.75" customHeight="1">
      <c r="A11" s="43">
        <v>3</v>
      </c>
      <c r="B11" s="39" t="s">
        <v>59</v>
      </c>
      <c r="C11" s="39" t="s">
        <v>57</v>
      </c>
      <c r="D11" s="40">
        <v>1</v>
      </c>
      <c r="E11" s="38">
        <v>16450</v>
      </c>
      <c r="F11" s="38">
        <v>136</v>
      </c>
      <c r="G11" s="41">
        <v>132</v>
      </c>
      <c r="H11" s="41" t="s">
        <v>47</v>
      </c>
      <c r="I11" s="46">
        <v>10</v>
      </c>
      <c r="J11" s="46"/>
      <c r="K11" s="56"/>
      <c r="L11" s="56"/>
      <c r="M11" s="56"/>
      <c r="N11" s="56"/>
      <c r="O11" s="56"/>
      <c r="P11" s="76"/>
      <c r="Q11" s="76"/>
      <c r="R11" s="76"/>
      <c r="S11" s="56"/>
    </row>
    <row r="12" spans="1:22" s="42" customFormat="1" ht="15.75">
      <c r="A12" s="43">
        <v>4</v>
      </c>
      <c r="B12" s="39" t="s">
        <v>60</v>
      </c>
      <c r="C12" s="44" t="s">
        <v>57</v>
      </c>
      <c r="D12" s="45">
        <v>5</v>
      </c>
      <c r="E12" s="38">
        <v>35800</v>
      </c>
      <c r="F12" s="38">
        <v>5</v>
      </c>
      <c r="G12" s="41">
        <v>4</v>
      </c>
      <c r="H12" s="41" t="s">
        <v>47</v>
      </c>
      <c r="I12" s="46">
        <v>10</v>
      </c>
      <c r="J12" s="46"/>
      <c r="K12" s="56"/>
      <c r="L12" s="56"/>
      <c r="M12" s="56"/>
      <c r="N12" s="56"/>
      <c r="O12" s="56"/>
      <c r="P12" s="56"/>
      <c r="Q12" s="56"/>
      <c r="R12" s="56"/>
      <c r="S12" s="56"/>
    </row>
    <row r="13" spans="1:22" s="42" customFormat="1" ht="15.75">
      <c r="A13" s="43">
        <v>5</v>
      </c>
      <c r="B13" s="39"/>
      <c r="C13" s="39"/>
      <c r="D13" s="40"/>
      <c r="E13" s="43"/>
      <c r="F13" s="43"/>
      <c r="G13" s="46"/>
      <c r="H13" s="41"/>
      <c r="I13" s="46"/>
      <c r="J13" s="46"/>
      <c r="K13" s="56"/>
      <c r="L13" s="56"/>
      <c r="M13" s="56"/>
      <c r="N13" s="56"/>
      <c r="O13" s="56"/>
      <c r="P13" s="56"/>
      <c r="Q13" s="56"/>
      <c r="R13" s="56"/>
      <c r="S13" s="56"/>
    </row>
    <row r="14" spans="1:22" s="42" customFormat="1" ht="15.75">
      <c r="A14" s="43">
        <v>6</v>
      </c>
      <c r="B14" s="44"/>
      <c r="C14" s="44"/>
      <c r="D14" s="45"/>
      <c r="E14" s="43"/>
      <c r="F14" s="43"/>
      <c r="G14" s="46"/>
      <c r="H14" s="41"/>
      <c r="I14" s="46"/>
      <c r="J14" s="46"/>
      <c r="K14" s="56"/>
      <c r="L14" s="56"/>
      <c r="M14" s="56"/>
      <c r="N14" s="56"/>
      <c r="O14" s="56"/>
      <c r="P14" s="56"/>
      <c r="Q14" s="56"/>
      <c r="R14" s="56"/>
      <c r="S14" s="56"/>
    </row>
    <row r="15" spans="1:22" s="42" customFormat="1" ht="15.75">
      <c r="A15" s="43">
        <v>7</v>
      </c>
      <c r="B15" s="44"/>
      <c r="C15" s="44"/>
      <c r="D15" s="45"/>
      <c r="E15" s="43"/>
      <c r="F15" s="43"/>
      <c r="G15" s="46"/>
      <c r="H15" s="41"/>
      <c r="I15" s="46"/>
      <c r="J15" s="46"/>
      <c r="K15" s="56"/>
      <c r="L15" s="56"/>
      <c r="M15" s="56"/>
      <c r="N15" s="56"/>
      <c r="O15" s="56"/>
      <c r="P15" s="56"/>
      <c r="Q15" s="56"/>
      <c r="R15" s="56"/>
      <c r="S15" s="56"/>
    </row>
    <row r="16" spans="1:22" s="42" customFormat="1" ht="15.75">
      <c r="A16" s="43">
        <v>8</v>
      </c>
      <c r="B16" s="44"/>
      <c r="C16" s="44"/>
      <c r="D16" s="45"/>
      <c r="E16" s="43"/>
      <c r="F16" s="43"/>
      <c r="G16" s="46"/>
      <c r="H16" s="41"/>
      <c r="I16" s="46"/>
      <c r="J16" s="46"/>
      <c r="K16" s="56"/>
      <c r="L16" s="56"/>
      <c r="M16" s="56"/>
      <c r="N16" s="56"/>
      <c r="O16" s="56"/>
      <c r="P16" s="56"/>
      <c r="Q16" s="56"/>
      <c r="R16" s="56"/>
      <c r="S16" s="56"/>
    </row>
    <row r="17" spans="1:19" s="42" customFormat="1" ht="15.75">
      <c r="A17" s="43">
        <v>9</v>
      </c>
      <c r="B17" s="44"/>
      <c r="C17" s="44"/>
      <c r="D17" s="45"/>
      <c r="E17" s="43"/>
      <c r="F17" s="43"/>
      <c r="G17" s="46"/>
      <c r="H17" s="41"/>
      <c r="I17" s="46"/>
      <c r="J17" s="46"/>
      <c r="K17" s="56"/>
      <c r="L17" s="56"/>
      <c r="M17" s="56"/>
      <c r="N17" s="56"/>
      <c r="O17" s="56"/>
      <c r="P17" s="56"/>
      <c r="Q17" s="56"/>
      <c r="R17" s="56"/>
      <c r="S17" s="56"/>
    </row>
    <row r="18" spans="1:19" s="42" customFormat="1" ht="15.75">
      <c r="A18" s="43">
        <v>10</v>
      </c>
      <c r="B18" s="44"/>
      <c r="C18" s="44"/>
      <c r="D18" s="45"/>
      <c r="E18" s="43"/>
      <c r="F18" s="43"/>
      <c r="G18" s="46"/>
      <c r="H18" s="41"/>
      <c r="I18" s="46"/>
      <c r="J18" s="46"/>
      <c r="K18" s="56"/>
      <c r="L18" s="56"/>
      <c r="M18" s="56"/>
      <c r="N18" s="56"/>
      <c r="O18" s="56"/>
      <c r="P18" s="56"/>
      <c r="Q18" s="56"/>
      <c r="R18" s="56"/>
      <c r="S18" s="56"/>
    </row>
    <row r="19" spans="1:19" s="42" customFormat="1" ht="15.75">
      <c r="A19" s="43">
        <v>11</v>
      </c>
      <c r="B19" s="44"/>
      <c r="C19" s="44"/>
      <c r="D19" s="45"/>
      <c r="E19" s="43"/>
      <c r="F19" s="43"/>
      <c r="G19" s="46"/>
      <c r="H19" s="41"/>
      <c r="I19" s="46"/>
      <c r="J19" s="46"/>
      <c r="K19" s="56"/>
      <c r="L19" s="56"/>
      <c r="M19" s="56"/>
      <c r="N19" s="56"/>
      <c r="O19" s="56"/>
      <c r="P19" s="56"/>
      <c r="Q19" s="56"/>
      <c r="R19" s="56"/>
      <c r="S19" s="56"/>
    </row>
    <row r="20" spans="1:19" s="42" customFormat="1" ht="15.75">
      <c r="A20" s="43">
        <v>12</v>
      </c>
      <c r="B20" s="44"/>
      <c r="C20" s="44"/>
      <c r="D20" s="45"/>
      <c r="E20" s="43"/>
      <c r="F20" s="43"/>
      <c r="G20" s="46"/>
      <c r="H20" s="41"/>
      <c r="I20" s="46"/>
      <c r="J20" s="46"/>
      <c r="K20" s="56"/>
      <c r="L20" s="56"/>
      <c r="M20" s="56"/>
      <c r="N20" s="56"/>
      <c r="O20" s="56"/>
      <c r="P20" s="56"/>
      <c r="Q20" s="56"/>
      <c r="R20" s="56"/>
      <c r="S20" s="56"/>
    </row>
    <row r="21" spans="1:19" s="42" customFormat="1" ht="15.75">
      <c r="A21" s="43">
        <v>13</v>
      </c>
      <c r="B21" s="44"/>
      <c r="C21" s="44"/>
      <c r="D21" s="45"/>
      <c r="E21" s="43"/>
      <c r="F21" s="43"/>
      <c r="G21" s="46"/>
      <c r="H21" s="41"/>
      <c r="I21" s="46"/>
      <c r="J21" s="46"/>
      <c r="K21" s="56"/>
      <c r="L21" s="56"/>
      <c r="M21" s="56"/>
      <c r="N21" s="56"/>
      <c r="O21" s="56"/>
      <c r="P21" s="56"/>
      <c r="Q21" s="56"/>
      <c r="R21" s="56"/>
      <c r="S21" s="56"/>
    </row>
    <row r="22" spans="1:19" s="42" customFormat="1" ht="15.75">
      <c r="A22" s="43">
        <v>14</v>
      </c>
      <c r="B22" s="44"/>
      <c r="C22" s="44"/>
      <c r="D22" s="45"/>
      <c r="E22" s="43"/>
      <c r="F22" s="43"/>
      <c r="G22" s="46"/>
      <c r="H22" s="41"/>
      <c r="I22" s="46"/>
      <c r="J22" s="46"/>
      <c r="K22" s="56"/>
      <c r="L22" s="56"/>
      <c r="M22" s="56"/>
      <c r="N22" s="56"/>
      <c r="O22" s="56"/>
      <c r="P22" s="56"/>
      <c r="Q22" s="56"/>
      <c r="R22" s="56"/>
      <c r="S22" s="56"/>
    </row>
    <row r="23" spans="1:19" s="42" customFormat="1" ht="15.75">
      <c r="A23" s="43">
        <v>15</v>
      </c>
      <c r="B23" s="44"/>
      <c r="C23" s="44"/>
      <c r="D23" s="45"/>
      <c r="E23" s="43"/>
      <c r="F23" s="43"/>
      <c r="G23" s="46"/>
      <c r="H23" s="41"/>
      <c r="I23" s="46"/>
      <c r="J23" s="46"/>
      <c r="K23" s="56"/>
      <c r="L23" s="56"/>
      <c r="M23" s="56"/>
      <c r="N23" s="56"/>
      <c r="O23" s="56"/>
      <c r="P23" s="56"/>
      <c r="Q23" s="56"/>
      <c r="R23" s="56"/>
      <c r="S23" s="56"/>
    </row>
    <row r="24" spans="1:19" s="42" customFormat="1" ht="15.75">
      <c r="A24" s="43">
        <v>16</v>
      </c>
      <c r="B24" s="44"/>
      <c r="C24" s="44"/>
      <c r="D24" s="45"/>
      <c r="E24" s="43"/>
      <c r="F24" s="43"/>
      <c r="G24" s="46"/>
      <c r="H24" s="41"/>
      <c r="I24" s="46"/>
      <c r="J24" s="46"/>
      <c r="K24" s="56"/>
      <c r="L24" s="56"/>
      <c r="M24" s="56"/>
      <c r="N24" s="56"/>
      <c r="O24" s="56"/>
      <c r="P24" s="56"/>
      <c r="Q24" s="56"/>
      <c r="R24" s="56"/>
      <c r="S24" s="56"/>
    </row>
    <row r="25" spans="1:19" s="42" customFormat="1" ht="15.75">
      <c r="A25" s="43">
        <v>17</v>
      </c>
      <c r="B25" s="44"/>
      <c r="C25" s="44"/>
      <c r="D25" s="45"/>
      <c r="E25" s="43"/>
      <c r="F25" s="43"/>
      <c r="G25" s="46"/>
      <c r="H25" s="41"/>
      <c r="I25" s="46"/>
      <c r="J25" s="46"/>
      <c r="K25" s="56"/>
      <c r="L25" s="56"/>
      <c r="M25" s="56"/>
      <c r="N25" s="56"/>
      <c r="O25" s="56"/>
      <c r="P25" s="56"/>
      <c r="Q25" s="56"/>
      <c r="R25" s="56"/>
      <c r="S25" s="56"/>
    </row>
    <row r="26" spans="1:19" s="42" customFormat="1" ht="15.75">
      <c r="A26" s="43">
        <v>18</v>
      </c>
      <c r="B26" s="44"/>
      <c r="C26" s="44"/>
      <c r="D26" s="45"/>
      <c r="E26" s="43"/>
      <c r="F26" s="43"/>
      <c r="G26" s="46"/>
      <c r="H26" s="41"/>
      <c r="I26" s="46"/>
      <c r="J26" s="46"/>
      <c r="K26" s="56"/>
      <c r="L26" s="56"/>
      <c r="M26" s="56"/>
      <c r="N26" s="56"/>
      <c r="O26" s="56"/>
      <c r="P26" s="56"/>
      <c r="Q26" s="56"/>
      <c r="R26" s="56"/>
      <c r="S26" s="56"/>
    </row>
    <row r="27" spans="1:19" s="42" customFormat="1" ht="15.75">
      <c r="A27" s="43">
        <v>19</v>
      </c>
      <c r="B27" s="44"/>
      <c r="C27" s="44"/>
      <c r="D27" s="45"/>
      <c r="E27" s="43"/>
      <c r="F27" s="43"/>
      <c r="G27" s="46"/>
      <c r="H27" s="41"/>
      <c r="I27" s="46"/>
      <c r="J27" s="46"/>
      <c r="K27" s="56"/>
      <c r="L27" s="56"/>
      <c r="M27" s="56"/>
      <c r="N27" s="56"/>
      <c r="O27" s="56"/>
      <c r="P27" s="56"/>
      <c r="Q27" s="56"/>
      <c r="R27" s="56"/>
      <c r="S27" s="56"/>
    </row>
    <row r="28" spans="1:19" s="42" customFormat="1" ht="15.75">
      <c r="A28" s="43">
        <v>20</v>
      </c>
      <c r="B28" s="44"/>
      <c r="C28" s="44"/>
      <c r="D28" s="45"/>
      <c r="E28" s="43"/>
      <c r="F28" s="43"/>
      <c r="G28" s="46"/>
      <c r="H28" s="41"/>
      <c r="I28" s="46"/>
      <c r="J28" s="46"/>
      <c r="K28" s="56"/>
      <c r="L28" s="56"/>
      <c r="M28" s="56"/>
      <c r="N28" s="56"/>
      <c r="O28" s="56"/>
      <c r="P28" s="56"/>
      <c r="Q28" s="56"/>
      <c r="R28" s="56"/>
      <c r="S28" s="56"/>
    </row>
    <row r="29" spans="1:19" s="42" customFormat="1" ht="15.75">
      <c r="A29" s="43">
        <v>21</v>
      </c>
      <c r="B29" s="44"/>
      <c r="C29" s="44"/>
      <c r="D29" s="45"/>
      <c r="E29" s="43"/>
      <c r="F29" s="43"/>
      <c r="G29" s="46"/>
      <c r="H29" s="41"/>
      <c r="I29" s="46"/>
      <c r="J29" s="46"/>
      <c r="K29" s="56"/>
      <c r="L29" s="56"/>
      <c r="M29" s="56"/>
      <c r="N29" s="56"/>
      <c r="O29" s="56"/>
      <c r="P29" s="56"/>
      <c r="Q29" s="56"/>
      <c r="R29" s="56"/>
      <c r="S29" s="56"/>
    </row>
    <row r="30" spans="1:19" s="42" customFormat="1" ht="15.75">
      <c r="A30" s="43">
        <v>22</v>
      </c>
      <c r="B30" s="44"/>
      <c r="C30" s="44"/>
      <c r="D30" s="45"/>
      <c r="E30" s="43"/>
      <c r="F30" s="43"/>
      <c r="G30" s="46"/>
      <c r="H30" s="41"/>
      <c r="I30" s="46"/>
      <c r="J30" s="46"/>
      <c r="K30" s="56"/>
      <c r="L30" s="56"/>
      <c r="M30" s="56"/>
      <c r="N30" s="56"/>
      <c r="O30" s="56"/>
      <c r="P30" s="56"/>
      <c r="Q30" s="56"/>
      <c r="R30" s="56"/>
      <c r="S30" s="56"/>
    </row>
    <row r="31" spans="1:19" s="42" customFormat="1" ht="15.75">
      <c r="A31" s="43">
        <v>23</v>
      </c>
      <c r="B31" s="44"/>
      <c r="C31" s="44"/>
      <c r="D31" s="45"/>
      <c r="E31" s="43"/>
      <c r="F31" s="43"/>
      <c r="G31" s="46"/>
      <c r="H31" s="41"/>
      <c r="I31" s="46"/>
      <c r="J31" s="46"/>
      <c r="K31" s="56"/>
      <c r="L31" s="56"/>
      <c r="M31" s="56"/>
      <c r="N31" s="56"/>
      <c r="O31" s="56"/>
      <c r="P31" s="56"/>
      <c r="Q31" s="56"/>
      <c r="R31" s="56"/>
      <c r="S31" s="56"/>
    </row>
    <row r="32" spans="1:19" s="42" customFormat="1" ht="15.75">
      <c r="A32" s="43">
        <v>24</v>
      </c>
      <c r="B32" s="44"/>
      <c r="C32" s="44"/>
      <c r="D32" s="45"/>
      <c r="E32" s="43"/>
      <c r="F32" s="43"/>
      <c r="G32" s="46"/>
      <c r="H32" s="41"/>
      <c r="I32" s="46"/>
      <c r="J32" s="46"/>
      <c r="K32" s="56"/>
      <c r="L32" s="56"/>
      <c r="M32" s="56"/>
      <c r="N32" s="56"/>
      <c r="O32" s="56"/>
      <c r="P32" s="56"/>
      <c r="Q32" s="56"/>
      <c r="R32" s="56"/>
      <c r="S32" s="56"/>
    </row>
    <row r="33" spans="1:19" s="42" customFormat="1" ht="15.75">
      <c r="A33" s="43">
        <v>25</v>
      </c>
      <c r="B33" s="44"/>
      <c r="C33" s="44"/>
      <c r="D33" s="45"/>
      <c r="E33" s="43"/>
      <c r="F33" s="43"/>
      <c r="G33" s="46"/>
      <c r="H33" s="41"/>
      <c r="I33" s="46"/>
      <c r="J33" s="46"/>
      <c r="K33" s="56"/>
      <c r="L33" s="56"/>
      <c r="M33" s="56"/>
      <c r="N33" s="56"/>
      <c r="O33" s="56"/>
      <c r="P33" s="56"/>
      <c r="Q33" s="56"/>
      <c r="R33" s="56"/>
      <c r="S33" s="56"/>
    </row>
    <row r="34" spans="1:19" s="42" customFormat="1" ht="15.75">
      <c r="A34" s="43">
        <v>26</v>
      </c>
      <c r="B34" s="44"/>
      <c r="C34" s="44"/>
      <c r="D34" s="45"/>
      <c r="E34" s="43"/>
      <c r="F34" s="43"/>
      <c r="G34" s="46"/>
      <c r="H34" s="41"/>
      <c r="I34" s="46"/>
      <c r="J34" s="46"/>
      <c r="K34" s="56"/>
      <c r="L34" s="56"/>
      <c r="M34" s="56"/>
      <c r="N34" s="56"/>
      <c r="O34" s="56"/>
      <c r="P34" s="56"/>
      <c r="Q34" s="56"/>
      <c r="R34" s="56"/>
      <c r="S34" s="56"/>
    </row>
    <row r="35" spans="1:19" s="42" customFormat="1" ht="15.75">
      <c r="A35" s="43">
        <v>27</v>
      </c>
      <c r="B35" s="44"/>
      <c r="C35" s="44"/>
      <c r="D35" s="45"/>
      <c r="E35" s="43"/>
      <c r="F35" s="43"/>
      <c r="G35" s="46"/>
      <c r="H35" s="41"/>
      <c r="I35" s="46"/>
      <c r="J35" s="46"/>
      <c r="K35" s="56"/>
      <c r="L35" s="56"/>
      <c r="M35" s="56"/>
      <c r="N35" s="56"/>
      <c r="O35" s="56"/>
      <c r="P35" s="56"/>
      <c r="Q35" s="56"/>
      <c r="R35" s="56"/>
      <c r="S35" s="56"/>
    </row>
    <row r="36" spans="1:19" s="42" customFormat="1" ht="15.75">
      <c r="A36" s="43">
        <v>28</v>
      </c>
      <c r="B36" s="44"/>
      <c r="C36" s="44"/>
      <c r="D36" s="45"/>
      <c r="E36" s="43"/>
      <c r="F36" s="43"/>
      <c r="G36" s="46"/>
      <c r="H36" s="41"/>
      <c r="I36" s="46"/>
      <c r="J36" s="46"/>
      <c r="K36" s="56"/>
      <c r="L36" s="56"/>
      <c r="M36" s="56"/>
      <c r="N36" s="56"/>
      <c r="O36" s="56"/>
      <c r="P36" s="56"/>
      <c r="Q36" s="56"/>
      <c r="R36" s="56"/>
      <c r="S36" s="56"/>
    </row>
    <row r="37" spans="1:19" s="42" customFormat="1" ht="15.75">
      <c r="A37" s="43">
        <v>29</v>
      </c>
      <c r="B37" s="44"/>
      <c r="C37" s="44"/>
      <c r="D37" s="45"/>
      <c r="E37" s="43"/>
      <c r="F37" s="43"/>
      <c r="G37" s="46"/>
      <c r="H37" s="41"/>
      <c r="I37" s="46"/>
      <c r="J37" s="46"/>
      <c r="K37" s="56"/>
      <c r="L37" s="56"/>
      <c r="M37" s="56"/>
      <c r="N37" s="56"/>
      <c r="O37" s="56"/>
      <c r="P37" s="56"/>
      <c r="Q37" s="56"/>
      <c r="R37" s="56"/>
      <c r="S37" s="56"/>
    </row>
    <row r="38" spans="1:19" s="42" customFormat="1" ht="15.75">
      <c r="A38" s="43">
        <v>30</v>
      </c>
      <c r="B38" s="44"/>
      <c r="C38" s="44"/>
      <c r="D38" s="45"/>
      <c r="E38" s="43"/>
      <c r="F38" s="43"/>
      <c r="G38" s="46"/>
      <c r="H38" s="41"/>
      <c r="I38" s="46"/>
      <c r="J38" s="46"/>
      <c r="K38" s="56"/>
      <c r="L38" s="56"/>
      <c r="M38" s="56"/>
      <c r="N38" s="56"/>
      <c r="O38" s="56"/>
      <c r="P38" s="56"/>
      <c r="Q38" s="56"/>
      <c r="R38" s="56"/>
      <c r="S38" s="56"/>
    </row>
    <row r="39" spans="1:19" s="42" customFormat="1" ht="15.75">
      <c r="A39" s="43">
        <v>31</v>
      </c>
      <c r="B39" s="44"/>
      <c r="C39" s="44"/>
      <c r="D39" s="45"/>
      <c r="E39" s="43"/>
      <c r="F39" s="43"/>
      <c r="G39" s="46"/>
      <c r="H39" s="41"/>
      <c r="I39" s="46"/>
      <c r="J39" s="46"/>
      <c r="K39" s="56"/>
      <c r="L39" s="56"/>
      <c r="M39" s="56"/>
      <c r="N39" s="56"/>
      <c r="O39" s="56"/>
      <c r="P39" s="56"/>
      <c r="Q39" s="56"/>
      <c r="R39" s="56"/>
      <c r="S39" s="56"/>
    </row>
    <row r="40" spans="1:19" s="42" customFormat="1" ht="15.75">
      <c r="A40" s="43">
        <v>32</v>
      </c>
      <c r="B40" s="44"/>
      <c r="C40" s="44"/>
      <c r="D40" s="45"/>
      <c r="E40" s="43"/>
      <c r="F40" s="43"/>
      <c r="G40" s="46"/>
      <c r="H40" s="41"/>
      <c r="I40" s="46"/>
      <c r="J40" s="46"/>
      <c r="K40" s="56"/>
      <c r="L40" s="56"/>
      <c r="M40" s="56"/>
      <c r="N40" s="56"/>
      <c r="O40" s="56"/>
      <c r="P40" s="56"/>
      <c r="Q40" s="56"/>
      <c r="R40" s="56"/>
      <c r="S40" s="56"/>
    </row>
    <row r="41" spans="1:19" s="42" customFormat="1" ht="15.75">
      <c r="A41" s="43">
        <v>33</v>
      </c>
      <c r="B41" s="44"/>
      <c r="C41" s="44"/>
      <c r="D41" s="45"/>
      <c r="E41" s="43"/>
      <c r="F41" s="43"/>
      <c r="G41" s="46"/>
      <c r="H41" s="41"/>
      <c r="I41" s="46"/>
      <c r="J41" s="46"/>
      <c r="K41" s="56"/>
      <c r="L41" s="56"/>
      <c r="M41" s="56"/>
      <c r="N41" s="56"/>
      <c r="O41" s="56"/>
      <c r="P41" s="56"/>
      <c r="Q41" s="56"/>
      <c r="R41" s="56"/>
      <c r="S41" s="56"/>
    </row>
    <row r="42" spans="1:19" s="42" customFormat="1" ht="15.75">
      <c r="A42" s="43">
        <v>34</v>
      </c>
      <c r="B42" s="44"/>
      <c r="C42" s="44"/>
      <c r="D42" s="45"/>
      <c r="E42" s="43"/>
      <c r="F42" s="43"/>
      <c r="G42" s="46"/>
      <c r="H42" s="41"/>
      <c r="I42" s="46"/>
      <c r="J42" s="46"/>
      <c r="K42" s="56"/>
      <c r="L42" s="56"/>
      <c r="M42" s="56"/>
      <c r="N42" s="56"/>
      <c r="O42" s="56"/>
      <c r="P42" s="56"/>
      <c r="Q42" s="56"/>
      <c r="R42" s="56"/>
      <c r="S42" s="56"/>
    </row>
    <row r="43" spans="1:19" s="42" customFormat="1" ht="15.75">
      <c r="A43" s="43">
        <v>35</v>
      </c>
      <c r="B43" s="44"/>
      <c r="C43" s="44"/>
      <c r="D43" s="45"/>
      <c r="E43" s="43"/>
      <c r="F43" s="43"/>
      <c r="G43" s="46"/>
      <c r="H43" s="41"/>
      <c r="I43" s="46"/>
      <c r="J43" s="46"/>
      <c r="K43" s="56"/>
      <c r="L43" s="56"/>
      <c r="M43" s="56"/>
      <c r="N43" s="56"/>
      <c r="O43" s="56"/>
      <c r="P43" s="56"/>
      <c r="Q43" s="56"/>
      <c r="R43" s="56"/>
      <c r="S43" s="56"/>
    </row>
    <row r="44" spans="1:19" s="42" customFormat="1" ht="15.75">
      <c r="A44" s="43">
        <v>36</v>
      </c>
      <c r="B44" s="44"/>
      <c r="C44" s="44"/>
      <c r="D44" s="45"/>
      <c r="E44" s="43"/>
      <c r="F44" s="43"/>
      <c r="G44" s="46"/>
      <c r="H44" s="41"/>
      <c r="I44" s="46"/>
      <c r="J44" s="46"/>
      <c r="K44" s="56"/>
      <c r="L44" s="56"/>
      <c r="M44" s="56"/>
      <c r="N44" s="56"/>
      <c r="O44" s="56"/>
      <c r="P44" s="56"/>
      <c r="Q44" s="56"/>
      <c r="R44" s="56"/>
      <c r="S44" s="56"/>
    </row>
    <row r="45" spans="1:19" s="42" customFormat="1" ht="15.75">
      <c r="A45" s="43">
        <v>37</v>
      </c>
      <c r="B45" s="44"/>
      <c r="C45" s="44"/>
      <c r="D45" s="45"/>
      <c r="E45" s="43"/>
      <c r="F45" s="43"/>
      <c r="G45" s="46"/>
      <c r="H45" s="41"/>
      <c r="I45" s="46"/>
      <c r="J45" s="46"/>
      <c r="K45" s="56"/>
      <c r="L45" s="56"/>
      <c r="M45" s="56"/>
      <c r="N45" s="56"/>
      <c r="O45" s="56"/>
      <c r="P45" s="56"/>
      <c r="Q45" s="56"/>
      <c r="R45" s="56"/>
      <c r="S45" s="56"/>
    </row>
    <row r="46" spans="1:19" s="42" customFormat="1" ht="15.75">
      <c r="A46" s="43">
        <v>38</v>
      </c>
      <c r="B46" s="44"/>
      <c r="C46" s="44"/>
      <c r="D46" s="45"/>
      <c r="E46" s="43"/>
      <c r="F46" s="43"/>
      <c r="G46" s="46"/>
      <c r="H46" s="41"/>
      <c r="I46" s="46"/>
      <c r="J46" s="46"/>
      <c r="K46" s="56"/>
      <c r="L46" s="56"/>
      <c r="M46" s="56"/>
      <c r="N46" s="56"/>
      <c r="O46" s="56"/>
      <c r="P46" s="56"/>
      <c r="Q46" s="56"/>
      <c r="R46" s="56"/>
      <c r="S46" s="56"/>
    </row>
    <row r="47" spans="1:19" s="42" customFormat="1" ht="15.75">
      <c r="A47" s="43">
        <v>39</v>
      </c>
      <c r="B47" s="44"/>
      <c r="C47" s="44"/>
      <c r="D47" s="45"/>
      <c r="E47" s="43"/>
      <c r="F47" s="43"/>
      <c r="G47" s="46"/>
      <c r="H47" s="41"/>
      <c r="I47" s="46"/>
      <c r="J47" s="46"/>
      <c r="K47" s="56"/>
      <c r="L47" s="56"/>
      <c r="M47" s="56"/>
      <c r="N47" s="56"/>
      <c r="O47" s="56"/>
      <c r="P47" s="56"/>
      <c r="Q47" s="56"/>
      <c r="R47" s="56"/>
      <c r="S47" s="56"/>
    </row>
    <row r="48" spans="1:19" s="42" customFormat="1" ht="15.75">
      <c r="A48" s="43">
        <v>40</v>
      </c>
      <c r="B48" s="44"/>
      <c r="C48" s="44"/>
      <c r="D48" s="45"/>
      <c r="E48" s="43"/>
      <c r="F48" s="43"/>
      <c r="G48" s="46"/>
      <c r="H48" s="41"/>
      <c r="I48" s="46"/>
      <c r="J48" s="46"/>
      <c r="K48" s="56"/>
      <c r="L48" s="56"/>
      <c r="M48" s="56"/>
      <c r="N48" s="56"/>
      <c r="O48" s="56"/>
      <c r="P48" s="56"/>
      <c r="Q48" s="56"/>
      <c r="R48" s="56"/>
      <c r="S48" s="56"/>
    </row>
    <row r="49" spans="1:19" s="42" customFormat="1" ht="15.75">
      <c r="A49" s="43">
        <v>41</v>
      </c>
      <c r="B49" s="44"/>
      <c r="C49" s="44"/>
      <c r="D49" s="45"/>
      <c r="E49" s="43"/>
      <c r="F49" s="43"/>
      <c r="G49" s="46"/>
      <c r="H49" s="41"/>
      <c r="I49" s="46"/>
      <c r="J49" s="46"/>
      <c r="K49" s="56"/>
      <c r="L49" s="56"/>
      <c r="M49" s="56"/>
      <c r="N49" s="56"/>
      <c r="O49" s="56"/>
      <c r="P49" s="56"/>
      <c r="Q49" s="56"/>
      <c r="R49" s="56"/>
      <c r="S49" s="56"/>
    </row>
    <row r="50" spans="1:19" s="42" customFormat="1" ht="15.75">
      <c r="A50" s="43">
        <v>42</v>
      </c>
      <c r="B50" s="44"/>
      <c r="C50" s="44"/>
      <c r="D50" s="45"/>
      <c r="E50" s="43"/>
      <c r="F50" s="43"/>
      <c r="G50" s="46"/>
      <c r="H50" s="41"/>
      <c r="I50" s="46"/>
      <c r="J50" s="46"/>
      <c r="K50" s="56"/>
      <c r="L50" s="56"/>
      <c r="M50" s="56"/>
      <c r="N50" s="56"/>
      <c r="O50" s="56"/>
      <c r="P50" s="56"/>
      <c r="Q50" s="56"/>
      <c r="R50" s="56"/>
      <c r="S50" s="56"/>
    </row>
    <row r="51" spans="1:19" s="42" customFormat="1" ht="15.75">
      <c r="A51" s="43">
        <v>43</v>
      </c>
      <c r="B51" s="44"/>
      <c r="C51" s="44"/>
      <c r="D51" s="45"/>
      <c r="E51" s="43"/>
      <c r="F51" s="43"/>
      <c r="G51" s="46"/>
      <c r="H51" s="41"/>
      <c r="I51" s="46"/>
      <c r="J51" s="46"/>
      <c r="K51" s="56"/>
      <c r="L51" s="56"/>
      <c r="M51" s="56"/>
      <c r="N51" s="56"/>
      <c r="O51" s="56"/>
      <c r="P51" s="56"/>
      <c r="Q51" s="56"/>
      <c r="R51" s="56"/>
      <c r="S51" s="56"/>
    </row>
    <row r="52" spans="1:19" s="42" customFormat="1" ht="15.75">
      <c r="A52" s="43">
        <v>44</v>
      </c>
      <c r="B52" s="44"/>
      <c r="C52" s="44"/>
      <c r="D52" s="45"/>
      <c r="E52" s="43"/>
      <c r="F52" s="43"/>
      <c r="G52" s="46"/>
      <c r="H52" s="41"/>
      <c r="I52" s="46"/>
      <c r="J52" s="46"/>
      <c r="K52" s="56"/>
      <c r="L52" s="56"/>
      <c r="M52" s="56"/>
      <c r="N52" s="56"/>
      <c r="O52" s="56"/>
      <c r="P52" s="56"/>
      <c r="Q52" s="56"/>
      <c r="R52" s="56"/>
      <c r="S52" s="56"/>
    </row>
    <row r="53" spans="1:19" s="42" customFormat="1" ht="15.75">
      <c r="A53" s="43">
        <v>45</v>
      </c>
      <c r="B53" s="44"/>
      <c r="C53" s="44"/>
      <c r="D53" s="45"/>
      <c r="E53" s="43"/>
      <c r="F53" s="43"/>
      <c r="G53" s="46"/>
      <c r="H53" s="41"/>
      <c r="I53" s="46"/>
      <c r="J53" s="46"/>
      <c r="K53" s="56"/>
      <c r="L53" s="56"/>
      <c r="M53" s="56"/>
      <c r="N53" s="56"/>
      <c r="O53" s="56"/>
      <c r="P53" s="56"/>
      <c r="Q53" s="56"/>
      <c r="R53" s="56"/>
      <c r="S53" s="56"/>
    </row>
    <row r="54" spans="1:19" s="42" customFormat="1" ht="15.75">
      <c r="A54" s="43">
        <v>46</v>
      </c>
      <c r="B54" s="44"/>
      <c r="C54" s="44"/>
      <c r="D54" s="45"/>
      <c r="E54" s="43"/>
      <c r="F54" s="43"/>
      <c r="G54" s="46"/>
      <c r="H54" s="41"/>
      <c r="I54" s="46"/>
      <c r="J54" s="46"/>
      <c r="K54" s="56"/>
      <c r="L54" s="56"/>
      <c r="M54" s="56"/>
      <c r="N54" s="56"/>
      <c r="O54" s="56"/>
      <c r="P54" s="56"/>
      <c r="Q54" s="56"/>
      <c r="R54" s="56"/>
      <c r="S54" s="56"/>
    </row>
    <row r="55" spans="1:19" s="42" customFormat="1" ht="15.75">
      <c r="A55" s="43">
        <v>47</v>
      </c>
      <c r="B55" s="44"/>
      <c r="C55" s="44"/>
      <c r="D55" s="45"/>
      <c r="E55" s="43"/>
      <c r="F55" s="43"/>
      <c r="G55" s="46"/>
      <c r="H55" s="41"/>
      <c r="I55" s="46"/>
      <c r="J55" s="46"/>
      <c r="K55" s="56"/>
      <c r="L55" s="56"/>
      <c r="M55" s="56"/>
      <c r="N55" s="56"/>
      <c r="O55" s="56"/>
      <c r="P55" s="56"/>
      <c r="Q55" s="56"/>
      <c r="R55" s="56"/>
      <c r="S55" s="56"/>
    </row>
    <row r="56" spans="1:19" s="42" customFormat="1" ht="15.75">
      <c r="A56" s="43">
        <v>48</v>
      </c>
      <c r="B56" s="44"/>
      <c r="C56" s="44"/>
      <c r="D56" s="45"/>
      <c r="E56" s="43"/>
      <c r="F56" s="43"/>
      <c r="G56" s="46"/>
      <c r="H56" s="41"/>
      <c r="I56" s="46"/>
      <c r="J56" s="46"/>
      <c r="K56" s="56"/>
      <c r="L56" s="56"/>
      <c r="M56" s="56"/>
      <c r="N56" s="56"/>
      <c r="O56" s="56"/>
      <c r="P56" s="56"/>
      <c r="Q56" s="56"/>
      <c r="R56" s="56"/>
      <c r="S56" s="56"/>
    </row>
    <row r="57" spans="1:19" s="42" customFormat="1" ht="15.75">
      <c r="A57" s="43">
        <v>49</v>
      </c>
      <c r="B57" s="44"/>
      <c r="C57" s="44"/>
      <c r="D57" s="45"/>
      <c r="E57" s="43"/>
      <c r="F57" s="43"/>
      <c r="G57" s="46"/>
      <c r="H57" s="41"/>
      <c r="I57" s="46"/>
      <c r="J57" s="46"/>
      <c r="K57" s="56"/>
      <c r="L57" s="56"/>
      <c r="M57" s="56"/>
      <c r="N57" s="56"/>
      <c r="O57" s="56"/>
      <c r="P57" s="56"/>
      <c r="Q57" s="56"/>
      <c r="R57" s="56"/>
      <c r="S57" s="56"/>
    </row>
    <row r="58" spans="1:19" s="42" customFormat="1" ht="15.75">
      <c r="A58" s="43">
        <v>50</v>
      </c>
      <c r="B58" s="44"/>
      <c r="C58" s="44"/>
      <c r="D58" s="45"/>
      <c r="E58" s="43"/>
      <c r="F58" s="43"/>
      <c r="G58" s="46"/>
      <c r="H58" s="41"/>
      <c r="I58" s="46"/>
      <c r="J58" s="46"/>
      <c r="K58" s="56"/>
      <c r="L58" s="56"/>
      <c r="M58" s="56"/>
      <c r="N58" s="56"/>
      <c r="O58" s="56"/>
      <c r="P58" s="56"/>
      <c r="Q58" s="56"/>
      <c r="R58" s="56"/>
      <c r="S58" s="56"/>
    </row>
    <row r="59" spans="1:19" s="42" customFormat="1" ht="15.75">
      <c r="A59" s="43">
        <v>51</v>
      </c>
      <c r="B59" s="44"/>
      <c r="C59" s="44"/>
      <c r="D59" s="45"/>
      <c r="E59" s="43"/>
      <c r="F59" s="43"/>
      <c r="G59" s="47"/>
      <c r="H59" s="41"/>
      <c r="I59" s="47"/>
      <c r="J59" s="47"/>
      <c r="K59" s="56"/>
      <c r="L59" s="56"/>
      <c r="M59" s="56"/>
      <c r="N59" s="56"/>
      <c r="O59" s="56"/>
      <c r="P59" s="56"/>
      <c r="Q59" s="56"/>
      <c r="R59" s="56"/>
      <c r="S59" s="56"/>
    </row>
    <row r="60" spans="1:19">
      <c r="A60" s="57"/>
      <c r="B60" s="51"/>
      <c r="C60" s="51"/>
      <c r="D60" s="51"/>
      <c r="E60" s="51"/>
      <c r="F60" s="51"/>
      <c r="G60" s="51"/>
      <c r="H60" s="51"/>
      <c r="I60" s="51"/>
      <c r="J60" s="51"/>
      <c r="K60" s="51"/>
      <c r="L60" s="51"/>
      <c r="M60" s="51"/>
      <c r="N60" s="51"/>
      <c r="O60" s="51"/>
      <c r="P60" s="51"/>
      <c r="Q60" s="51"/>
      <c r="R60" s="51"/>
      <c r="S60" s="51"/>
    </row>
    <row r="61" spans="1:19">
      <c r="A61" s="57"/>
      <c r="B61" s="51"/>
      <c r="C61" s="51"/>
      <c r="D61" s="51"/>
      <c r="E61" s="51"/>
      <c r="F61" s="51"/>
      <c r="G61" s="51"/>
      <c r="H61" s="51"/>
      <c r="I61" s="51"/>
      <c r="J61" s="51"/>
      <c r="K61" s="51"/>
      <c r="L61" s="51"/>
      <c r="M61" s="51"/>
      <c r="N61" s="51"/>
      <c r="O61" s="51"/>
      <c r="P61" s="51"/>
      <c r="Q61" s="51"/>
      <c r="R61" s="51"/>
      <c r="S61" s="51"/>
    </row>
    <row r="62" spans="1:19">
      <c r="A62" s="57"/>
      <c r="B62" s="51"/>
      <c r="C62" s="51"/>
      <c r="D62" s="51"/>
      <c r="E62" s="51"/>
      <c r="F62" s="51"/>
      <c r="G62" s="51"/>
      <c r="H62" s="51"/>
      <c r="I62" s="51"/>
      <c r="J62" s="51"/>
      <c r="K62" s="51"/>
      <c r="L62" s="51"/>
      <c r="M62" s="51"/>
      <c r="N62" s="51"/>
      <c r="O62" s="51"/>
      <c r="P62" s="51"/>
      <c r="Q62" s="51"/>
      <c r="R62" s="51"/>
      <c r="S62" s="51"/>
    </row>
    <row r="63" spans="1:19">
      <c r="A63" s="57"/>
      <c r="B63" s="51"/>
      <c r="C63" s="51"/>
      <c r="D63" s="51"/>
      <c r="E63" s="51"/>
      <c r="F63" s="51"/>
      <c r="G63" s="51"/>
      <c r="H63" s="51"/>
      <c r="I63" s="51"/>
      <c r="J63" s="51"/>
      <c r="K63" s="51"/>
      <c r="L63" s="51"/>
      <c r="M63" s="51"/>
      <c r="N63" s="51"/>
      <c r="O63" s="51"/>
      <c r="P63" s="51"/>
      <c r="Q63" s="51"/>
      <c r="R63" s="51"/>
      <c r="S63" s="51"/>
    </row>
    <row r="64" spans="1:19">
      <c r="A64" s="57"/>
      <c r="B64" s="51"/>
      <c r="C64" s="51"/>
      <c r="D64" s="51"/>
      <c r="E64" s="51"/>
      <c r="F64" s="51"/>
      <c r="G64" s="51"/>
      <c r="H64" s="51"/>
      <c r="I64" s="51"/>
      <c r="J64" s="51"/>
      <c r="K64" s="51"/>
      <c r="L64" s="51"/>
      <c r="M64" s="51"/>
      <c r="N64" s="51"/>
      <c r="O64" s="51"/>
      <c r="P64" s="51"/>
      <c r="Q64" s="51"/>
      <c r="R64" s="51"/>
      <c r="S64" s="51"/>
    </row>
    <row r="65" spans="1:19">
      <c r="A65" s="57"/>
      <c r="B65" s="51"/>
      <c r="C65" s="51"/>
      <c r="D65" s="51"/>
      <c r="E65" s="51"/>
      <c r="F65" s="51"/>
      <c r="G65" s="51"/>
      <c r="H65" s="51"/>
      <c r="I65" s="51"/>
      <c r="J65" s="51"/>
      <c r="K65" s="51"/>
      <c r="L65" s="51"/>
      <c r="M65" s="51"/>
      <c r="N65" s="51"/>
      <c r="O65" s="51"/>
      <c r="P65" s="51"/>
      <c r="Q65" s="51"/>
      <c r="R65" s="51"/>
      <c r="S65" s="51"/>
    </row>
  </sheetData>
  <sheetProtection password="C1FB" sheet="1" objects="1" scenarios="1" formatCells="0" formatColumns="0" formatRows="0" selectLockedCells="1"/>
  <mergeCells count="23">
    <mergeCell ref="P9:R11"/>
    <mergeCell ref="G5:H5"/>
    <mergeCell ref="I5:J5"/>
    <mergeCell ref="A3:B3"/>
    <mergeCell ref="C1:G1"/>
    <mergeCell ref="H7:H8"/>
    <mergeCell ref="I7:I8"/>
    <mergeCell ref="C2:J2"/>
    <mergeCell ref="C3:J3"/>
    <mergeCell ref="F7:G7"/>
    <mergeCell ref="J7:J8"/>
    <mergeCell ref="A2:B2"/>
    <mergeCell ref="G4:H4"/>
    <mergeCell ref="I4:J4"/>
    <mergeCell ref="C5:F5"/>
    <mergeCell ref="A7:A8"/>
    <mergeCell ref="B7:B8"/>
    <mergeCell ref="C7:C8"/>
    <mergeCell ref="D7:D8"/>
    <mergeCell ref="E7:E8"/>
    <mergeCell ref="A4:B4"/>
    <mergeCell ref="C4:F4"/>
    <mergeCell ref="A5:B5"/>
  </mergeCells>
  <dataValidations count="1">
    <dataValidation type="list" allowBlank="1" showInputMessage="1" showErrorMessage="1" sqref="H9:H59">
      <formula1>$V$1:$V$4</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AS28"/>
  <sheetViews>
    <sheetView workbookViewId="0">
      <selection activeCell="C13" sqref="C13"/>
    </sheetView>
  </sheetViews>
  <sheetFormatPr defaultRowHeight="15"/>
  <cols>
    <col min="1" max="1" width="3.7109375" style="12" customWidth="1"/>
    <col min="2" max="2" width="8.5703125" style="12" customWidth="1"/>
    <col min="3" max="3" width="7.5703125" style="12" customWidth="1"/>
    <col min="4" max="6" width="6.7109375" style="12" customWidth="1"/>
    <col min="7" max="8" width="7.7109375" style="12" customWidth="1"/>
    <col min="9" max="11" width="6.7109375" style="12" customWidth="1"/>
    <col min="12" max="12" width="8.28515625" style="12" customWidth="1"/>
    <col min="13" max="13" width="6.7109375" style="12" customWidth="1"/>
    <col min="14" max="14" width="7" style="12" customWidth="1"/>
    <col min="15" max="15" width="6.28515625" style="12" customWidth="1"/>
    <col min="16" max="17" width="6.7109375" style="12" customWidth="1"/>
    <col min="18" max="18" width="6.42578125" style="12" customWidth="1"/>
    <col min="19" max="19" width="6.5703125" style="12" customWidth="1"/>
    <col min="20" max="20" width="8.7109375" style="12" customWidth="1"/>
    <col min="21" max="21" width="7.85546875" style="12" customWidth="1"/>
    <col min="22" max="22" width="9.5703125" style="12" customWidth="1"/>
    <col min="23" max="23" width="8" style="12" customWidth="1"/>
    <col min="24" max="24" width="9.140625" style="12" customWidth="1"/>
    <col min="25" max="35" width="9.140625" style="12"/>
    <col min="36" max="36" width="56.85546875" style="12" customWidth="1"/>
    <col min="37" max="37" width="60.5703125" style="12" customWidth="1"/>
    <col min="38" max="40" width="9.140625" style="12"/>
    <col min="41" max="46" width="0" style="12" hidden="1" customWidth="1"/>
    <col min="47" max="16384" width="9.140625" style="12"/>
  </cols>
  <sheetData>
    <row r="1" spans="1:45" ht="18" customHeight="1">
      <c r="A1" s="1"/>
      <c r="B1" s="2"/>
      <c r="C1" s="117" t="str">
        <f>CONCATENATE("Office Name Of , ",Master!C2)</f>
        <v>Office Name Of , Government Senior Secondry School Dhurasani , Pali</v>
      </c>
      <c r="D1" s="117"/>
      <c r="E1" s="117"/>
      <c r="F1" s="117"/>
      <c r="G1" s="117"/>
      <c r="H1" s="117"/>
      <c r="I1" s="117"/>
      <c r="J1" s="117"/>
      <c r="K1" s="117"/>
      <c r="L1" s="117"/>
      <c r="M1" s="117"/>
      <c r="N1" s="117"/>
      <c r="O1" s="117"/>
      <c r="P1" s="117"/>
      <c r="Q1" s="117"/>
      <c r="R1" s="117"/>
      <c r="S1" s="117"/>
      <c r="T1" s="117"/>
      <c r="U1" s="117"/>
      <c r="V1" s="1"/>
      <c r="W1" s="1"/>
      <c r="X1" s="1"/>
      <c r="AS1" s="12" t="s">
        <v>46</v>
      </c>
    </row>
    <row r="2" spans="1:45" ht="17.25" customHeight="1">
      <c r="A2" s="1"/>
      <c r="B2" s="1"/>
      <c r="C2" s="1"/>
      <c r="D2" s="1"/>
      <c r="E2" s="1"/>
      <c r="F2" s="118" t="s">
        <v>0</v>
      </c>
      <c r="G2" s="118"/>
      <c r="H2" s="118"/>
      <c r="I2" s="118"/>
      <c r="J2" s="118"/>
      <c r="K2" s="118"/>
      <c r="L2" s="118"/>
      <c r="M2" s="118"/>
      <c r="N2" s="118"/>
      <c r="O2" s="118"/>
      <c r="P2" s="118"/>
      <c r="Q2" s="118"/>
      <c r="R2" s="1"/>
      <c r="S2" s="1"/>
      <c r="T2" s="1"/>
      <c r="U2" s="1"/>
      <c r="V2" s="1"/>
      <c r="W2" s="1"/>
      <c r="X2" s="1"/>
      <c r="AO2" s="12">
        <f>IF(ISNA(VLOOKUP(E$4,Master!A$9:T$78,4,FALSE)),"",VLOOKUP(E$4,Master!A$9:AN$78,4,FALSE))</f>
        <v>4</v>
      </c>
      <c r="AP2" s="12">
        <f>IF(ISNA(VLOOKUP(E$4,Master!A$9:T$78,6,FALSE)),"",VLOOKUP(E$4,Master!A$9:AN$78,6,FALSE))</f>
        <v>136</v>
      </c>
      <c r="AQ2" s="12">
        <f>IF(ISNA(VLOOKUP(E$4,Master!A$9:T$78,7,FALSE)),"",VLOOKUP(E$4,Master!A$9:AN$78,7,FALSE))</f>
        <v>132</v>
      </c>
      <c r="AR2" s="12">
        <f>IF(ISNA(VLOOKUP(E$4,Master!A$9:T$78,9,FALSE)),"",VLOOKUP(E$4,Master!A$9:AN$78,9,FALSE))</f>
        <v>10</v>
      </c>
      <c r="AS2" s="12" t="str">
        <f>IF(ISNA(VLOOKUP(E$4,Master!A$9:T$78,8,FALSE)),"",VLOOKUP(E$4,Master!A$9:AN$78,8,FALSE))</f>
        <v>GPF</v>
      </c>
    </row>
    <row r="3" spans="1:45" ht="21" customHeight="1">
      <c r="A3" s="1"/>
      <c r="B3" s="119" t="s">
        <v>1</v>
      </c>
      <c r="C3" s="119"/>
      <c r="D3" s="119"/>
      <c r="E3" s="120" t="str">
        <f>IF(ISNA(VLOOKUP(E$4,Master!A$9:T$78,2,FALSE)),"",VLOOKUP(E$4,Master!A$9:AN$78,2,FALSE))</f>
        <v>HEERA LAL JAT</v>
      </c>
      <c r="F3" s="120"/>
      <c r="G3" s="120"/>
      <c r="H3" s="120"/>
      <c r="I3" s="33" t="s">
        <v>2</v>
      </c>
      <c r="J3" s="121" t="str">
        <f>IF(ISNA(VLOOKUP(E$4,Master!A$9:T$78,3,FALSE)),"",VLOOKUP(E$4,Master!A$9:AN$78,3,FALSE))</f>
        <v>Teacher</v>
      </c>
      <c r="K3" s="121"/>
      <c r="L3" s="121"/>
      <c r="M3" s="119" t="s">
        <v>3</v>
      </c>
      <c r="N3" s="119"/>
      <c r="O3" s="119"/>
      <c r="P3" s="122" t="s">
        <v>32</v>
      </c>
      <c r="Q3" s="122"/>
      <c r="R3" s="122"/>
      <c r="S3" s="122"/>
      <c r="T3" s="122"/>
      <c r="U3" s="122"/>
      <c r="V3" s="122"/>
      <c r="W3" s="122"/>
      <c r="X3" s="122"/>
    </row>
    <row r="4" spans="1:45" ht="16.5" customHeight="1">
      <c r="A4" s="1"/>
      <c r="B4" s="10"/>
      <c r="C4" s="127" t="s">
        <v>78</v>
      </c>
      <c r="D4" s="127"/>
      <c r="E4" s="63">
        <v>1</v>
      </c>
      <c r="F4" s="10"/>
      <c r="G4" s="10"/>
      <c r="H4" s="10"/>
      <c r="I4" s="10"/>
      <c r="J4" s="10"/>
      <c r="K4" s="10"/>
      <c r="L4" s="10"/>
      <c r="M4" s="10"/>
      <c r="N4" s="10"/>
      <c r="O4" s="10"/>
      <c r="P4" s="10"/>
      <c r="Q4" s="10"/>
      <c r="R4" s="10"/>
      <c r="S4" s="10"/>
      <c r="T4" s="10"/>
      <c r="U4" s="10"/>
      <c r="V4" s="10"/>
      <c r="W4" s="10"/>
      <c r="X4" s="1"/>
      <c r="AD4" s="107"/>
      <c r="AE4" s="107"/>
      <c r="AF4" s="107"/>
    </row>
    <row r="5" spans="1:45" ht="7.5" customHeight="1">
      <c r="A5" s="14"/>
      <c r="B5" s="15"/>
      <c r="C5" s="15"/>
      <c r="D5" s="15"/>
      <c r="E5" s="15"/>
      <c r="F5" s="15"/>
      <c r="G5" s="15"/>
      <c r="H5" s="15"/>
      <c r="I5" s="15"/>
      <c r="J5" s="15"/>
      <c r="K5" s="15"/>
      <c r="L5" s="15"/>
      <c r="M5" s="15"/>
      <c r="N5" s="15"/>
      <c r="O5" s="15"/>
      <c r="P5" s="15"/>
      <c r="Q5" s="15"/>
      <c r="R5" s="15"/>
      <c r="S5" s="15"/>
      <c r="T5" s="15"/>
      <c r="U5" s="15"/>
      <c r="V5" s="15"/>
    </row>
    <row r="6" spans="1:45" ht="32.25" customHeight="1" thickBot="1">
      <c r="A6" s="108" t="s">
        <v>4</v>
      </c>
      <c r="B6" s="108" t="s">
        <v>5</v>
      </c>
      <c r="C6" s="109" t="s">
        <v>71</v>
      </c>
      <c r="D6" s="109"/>
      <c r="E6" s="109"/>
      <c r="F6" s="109"/>
      <c r="G6" s="109"/>
      <c r="H6" s="109" t="s">
        <v>72</v>
      </c>
      <c r="I6" s="109"/>
      <c r="J6" s="109"/>
      <c r="K6" s="109"/>
      <c r="L6" s="109"/>
      <c r="M6" s="109" t="s">
        <v>6</v>
      </c>
      <c r="N6" s="109"/>
      <c r="O6" s="109"/>
      <c r="P6" s="109"/>
      <c r="Q6" s="109"/>
      <c r="R6" s="123" t="s">
        <v>73</v>
      </c>
      <c r="S6" s="124"/>
      <c r="T6" s="125"/>
      <c r="U6" s="110" t="s">
        <v>7</v>
      </c>
      <c r="V6" s="110" t="s">
        <v>8</v>
      </c>
      <c r="W6" s="112" t="s">
        <v>9</v>
      </c>
      <c r="X6" s="112" t="s">
        <v>10</v>
      </c>
    </row>
    <row r="7" spans="1:45" ht="37.5" customHeight="1">
      <c r="A7" s="108"/>
      <c r="B7" s="108"/>
      <c r="C7" s="16" t="s">
        <v>11</v>
      </c>
      <c r="D7" s="16" t="s">
        <v>12</v>
      </c>
      <c r="E7" s="16" t="s">
        <v>13</v>
      </c>
      <c r="F7" s="16" t="s">
        <v>14</v>
      </c>
      <c r="G7" s="16" t="s">
        <v>15</v>
      </c>
      <c r="H7" s="16" t="s">
        <v>11</v>
      </c>
      <c r="I7" s="16" t="s">
        <v>12</v>
      </c>
      <c r="J7" s="16" t="s">
        <v>13</v>
      </c>
      <c r="K7" s="16" t="s">
        <v>14</v>
      </c>
      <c r="L7" s="16" t="s">
        <v>15</v>
      </c>
      <c r="M7" s="16" t="s">
        <v>11</v>
      </c>
      <c r="N7" s="16" t="s">
        <v>12</v>
      </c>
      <c r="O7" s="16" t="s">
        <v>13</v>
      </c>
      <c r="P7" s="16" t="s">
        <v>14</v>
      </c>
      <c r="Q7" s="59" t="s">
        <v>15</v>
      </c>
      <c r="R7" s="60" t="s">
        <v>71</v>
      </c>
      <c r="S7" s="61" t="s">
        <v>72</v>
      </c>
      <c r="T7" s="60" t="s">
        <v>74</v>
      </c>
      <c r="U7" s="111"/>
      <c r="V7" s="110"/>
      <c r="W7" s="112"/>
      <c r="X7" s="112"/>
      <c r="AJ7" s="113" t="s">
        <v>16</v>
      </c>
      <c r="AK7" s="114"/>
    </row>
    <row r="8" spans="1:45" ht="18" customHeight="1">
      <c r="A8" s="17">
        <v>1</v>
      </c>
      <c r="B8" s="11">
        <v>42736</v>
      </c>
      <c r="C8" s="5">
        <f>IF(ISNA(VLOOKUP(E$4,Master!A$9:T$78,5,FALSE)),"",VLOOKUP(E$4,Master!A$9:AN$78,5,FALSE))</f>
        <v>17550</v>
      </c>
      <c r="D8" s="4">
        <f>IF(AND($E$3=""),"",IF(AND(C8=""),"",ROUND((C8*AP$2%),0)))</f>
        <v>23868</v>
      </c>
      <c r="E8" s="5">
        <f>IF(AND($E$3=""),"",IF(AND(C8=""),"",ROUND((C8*AR$2%),0)))</f>
        <v>1755</v>
      </c>
      <c r="F8" s="3">
        <v>0</v>
      </c>
      <c r="G8" s="4">
        <f>IF(AND($E$3=""),"",IF(AND(C8=""),"",SUM(C8:F8)))</f>
        <v>43173</v>
      </c>
      <c r="H8" s="5">
        <f>IF(ISNA(VLOOKUP(E$4,Master!A$9:T$78,5,FALSE)),"",VLOOKUP(E$4,Master!A$9:AN$78,5,FALSE))</f>
        <v>17550</v>
      </c>
      <c r="I8" s="4">
        <f>IF(AND($E$3=""),"",IF(AND(H8=""),"",ROUND((H8*AQ$2%),0)))</f>
        <v>23166</v>
      </c>
      <c r="J8" s="5">
        <f>IF(AND($E$3=""),"",IF(AND(H8=""),"",ROUND((H8*AR$2%),0)))</f>
        <v>1755</v>
      </c>
      <c r="K8" s="3">
        <v>0</v>
      </c>
      <c r="L8" s="4">
        <f>IF(AND($E$3=""),"",IF(AND(H8=""),"",SUM(H8:K8)))</f>
        <v>42471</v>
      </c>
      <c r="M8" s="5">
        <f>IF(AND(C8=""),"",IF(AND(H8=""),"",C8-H8))</f>
        <v>0</v>
      </c>
      <c r="N8" s="5">
        <f>IF(AND(D8=""),"",IF(AND(I8=""),"",D8-I8))</f>
        <v>702</v>
      </c>
      <c r="O8" s="5">
        <f>IF(AND(E8=""),"",IF(AND(J8=""),"",E8-J8))</f>
        <v>0</v>
      </c>
      <c r="P8" s="5">
        <f>IF(AND(F8=""),"",IF(AND(K8=""),"",F8-K8))</f>
        <v>0</v>
      </c>
      <c r="Q8" s="5">
        <f>IF(AND($E$3=""),"",IF(AND(M8=""),"",SUM(M8:P8)))</f>
        <v>702</v>
      </c>
      <c r="R8" s="70" t="str">
        <f>IF(AND(C8=""),"",IF(AND(C8=0),"",IF(AND(Q8=""),"",IF(AND(AS$2=AS$1),"",ROUND(((C8+D8)*10%),0)))))</f>
        <v/>
      </c>
      <c r="S8" s="70" t="str">
        <f>IF(AND(C8=""),"",IF(AND(C8=0),"",IF(AND(Q8=""),"",IF(AND(AS$2=AS$1),"",ROUND(((H8+I8)*10%),0)))))</f>
        <v/>
      </c>
      <c r="T8" s="70">
        <f>IF(AND(C8=""),"",IF(AND(C8=0),"",IF(AND(Q8=""),"",IF(AND(AS$2=AS$1),Q8,SUM(R8-S8)))))</f>
        <v>702</v>
      </c>
      <c r="U8" s="4">
        <f>IF(AND(Q8=""),"",T8)</f>
        <v>702</v>
      </c>
      <c r="V8" s="4">
        <f>IF(AND(Q8=""),"",IF(AND(C8=0),"",IF(AND(U8=""),Q8,Q8-U8)))</f>
        <v>0</v>
      </c>
      <c r="W8" s="4"/>
      <c r="X8" s="4"/>
      <c r="AJ8" s="115" t="s">
        <v>17</v>
      </c>
      <c r="AK8" s="116"/>
    </row>
    <row r="9" spans="1:45" ht="21" customHeight="1">
      <c r="A9" s="17">
        <v>2</v>
      </c>
      <c r="B9" s="11">
        <v>42767</v>
      </c>
      <c r="C9" s="5">
        <f>IF(AND($E$4=""),"",IF(AND(AO$2&lt;2),"",C8))</f>
        <v>17550</v>
      </c>
      <c r="D9" s="4">
        <f t="shared" ref="D9:D13" si="0">IF(AND($E$3=""),"",IF(AND(C9=""),"",ROUND((C9*AP$2%),0)))</f>
        <v>23868</v>
      </c>
      <c r="E9" s="5">
        <f t="shared" ref="E9:E13" si="1">IF(AND($E$3=""),"",IF(AND(C9=""),"",ROUND((C9*AR$2%),0)))</f>
        <v>1755</v>
      </c>
      <c r="F9" s="4">
        <f>IF(AND($E$3=""),"",IF(AND(C9=""),"",F8))</f>
        <v>0</v>
      </c>
      <c r="G9" s="4">
        <f t="shared" ref="G9:G12" si="2">IF(AND($E$3=""),"",IF(AND(C9=""),"",SUM(C9:F9)))</f>
        <v>43173</v>
      </c>
      <c r="H9" s="5">
        <f>IF(AND($E$4=""),"",IF(AND(AO$2&lt;2),"",H8))</f>
        <v>17550</v>
      </c>
      <c r="I9" s="4">
        <f t="shared" ref="I9:I13" si="3">IF(AND($E$3=""),"",IF(AND(H9=""),"",ROUND((H9*AQ$2%),0)))</f>
        <v>23166</v>
      </c>
      <c r="J9" s="5">
        <f t="shared" ref="J9:J13" si="4">IF(AND($E$3=""),"",IF(AND(H9=""),"",ROUND((H9*AR$2%),0)))</f>
        <v>1755</v>
      </c>
      <c r="K9" s="4">
        <f>IF(AND($E$3=""),"",IF(AND(H9=""),"",K8))</f>
        <v>0</v>
      </c>
      <c r="L9" s="4">
        <f t="shared" ref="L9:L12" si="5">IF(AND($E$3=""),"",IF(AND(H9=""),"",SUM(H9:K9)))</f>
        <v>42471</v>
      </c>
      <c r="M9" s="5">
        <f t="shared" ref="M9:M13" si="6">IF(AND(C9=""),"",IF(AND(H9=""),"",C9-H9))</f>
        <v>0</v>
      </c>
      <c r="N9" s="5">
        <f t="shared" ref="N9:N13" si="7">IF(AND(D9=""),"",IF(AND(I9=""),"",D9-I9))</f>
        <v>702</v>
      </c>
      <c r="O9" s="5">
        <f t="shared" ref="O9:O13" si="8">IF(AND(E9=""),"",IF(AND(J9=""),"",E9-J9))</f>
        <v>0</v>
      </c>
      <c r="P9" s="5">
        <f t="shared" ref="P9:P13" si="9">IF(AND(F9=""),"",IF(AND(K9=""),"",F9-K9))</f>
        <v>0</v>
      </c>
      <c r="Q9" s="5">
        <f t="shared" ref="Q9:Q13" si="10">IF(AND($E$3=""),"",IF(AND(M9=""),"",SUM(M9:P9)))</f>
        <v>702</v>
      </c>
      <c r="R9" s="70" t="str">
        <f t="shared" ref="R9:R13" si="11">IF(AND(C9=""),"",IF(AND(C9=0),"",IF(AND(Q9=""),"",IF(AND(AS$2=AS$1),"",ROUND(((C9+D9)*10%),0)))))</f>
        <v/>
      </c>
      <c r="S9" s="70" t="str">
        <f t="shared" ref="S9:S13" si="12">IF(AND(C9=""),"",IF(AND(C9=0),"",IF(AND(Q9=""),"",IF(AND(AS$2=AS$1),"",ROUND(((H9+I9)*10%),0)))))</f>
        <v/>
      </c>
      <c r="T9" s="70">
        <f t="shared" ref="T9:T13" si="13">IF(AND(C9=""),"",IF(AND(C9=0),"",IF(AND(Q9=""),"",IF(AND(AS$2=AS$1),Q9,SUM(R9-S9)))))</f>
        <v>702</v>
      </c>
      <c r="U9" s="4">
        <f t="shared" ref="U9:U13" si="14">IF(AND(Q9=""),"",T9)</f>
        <v>702</v>
      </c>
      <c r="V9" s="4">
        <f t="shared" ref="V9:V13" si="15">IF(AND(Q9=""),"",IF(AND(C9=0),"",IF(AND(U9=""),Q9,Q9-U9)))</f>
        <v>0</v>
      </c>
      <c r="W9" s="4"/>
      <c r="X9" s="4"/>
      <c r="AJ9" s="105" t="s">
        <v>18</v>
      </c>
      <c r="AK9" s="106"/>
    </row>
    <row r="10" spans="1:45" ht="21" customHeight="1">
      <c r="A10" s="17">
        <v>3</v>
      </c>
      <c r="B10" s="11">
        <v>42795</v>
      </c>
      <c r="C10" s="5">
        <f>IF(AND($E$4=""),"",IF(AND(AO$2&lt;3),"",C9))</f>
        <v>17550</v>
      </c>
      <c r="D10" s="4">
        <f t="shared" si="0"/>
        <v>23868</v>
      </c>
      <c r="E10" s="5">
        <f t="shared" si="1"/>
        <v>1755</v>
      </c>
      <c r="F10" s="4">
        <f t="shared" ref="F10:F12" si="16">IF(AND($E$3=""),"",IF(AND(C10=""),"",F9))</f>
        <v>0</v>
      </c>
      <c r="G10" s="4">
        <f>IF(AND($E$3=""),"",IF(AND(C10=""),"",SUM(C10:F10)))</f>
        <v>43173</v>
      </c>
      <c r="H10" s="5">
        <f>IF(AND($E$4=""),"",IF(AND(AO$2&lt;3),"",H9))</f>
        <v>17550</v>
      </c>
      <c r="I10" s="4">
        <f t="shared" si="3"/>
        <v>23166</v>
      </c>
      <c r="J10" s="5">
        <f t="shared" si="4"/>
        <v>1755</v>
      </c>
      <c r="K10" s="4">
        <f t="shared" ref="K10:K12" si="17">IF(AND($E$3=""),"",IF(AND(H10=""),"",K9))</f>
        <v>0</v>
      </c>
      <c r="L10" s="4">
        <f t="shared" si="5"/>
        <v>42471</v>
      </c>
      <c r="M10" s="5">
        <f t="shared" si="6"/>
        <v>0</v>
      </c>
      <c r="N10" s="5">
        <f t="shared" si="7"/>
        <v>702</v>
      </c>
      <c r="O10" s="5">
        <f t="shared" si="8"/>
        <v>0</v>
      </c>
      <c r="P10" s="5">
        <f t="shared" si="9"/>
        <v>0</v>
      </c>
      <c r="Q10" s="5">
        <f t="shared" si="10"/>
        <v>702</v>
      </c>
      <c r="R10" s="70" t="str">
        <f t="shared" si="11"/>
        <v/>
      </c>
      <c r="S10" s="70" t="str">
        <f t="shared" si="12"/>
        <v/>
      </c>
      <c r="T10" s="70">
        <f t="shared" si="13"/>
        <v>702</v>
      </c>
      <c r="U10" s="4">
        <f t="shared" si="14"/>
        <v>702</v>
      </c>
      <c r="V10" s="4">
        <f t="shared" si="15"/>
        <v>0</v>
      </c>
      <c r="W10" s="4"/>
      <c r="X10" s="4"/>
      <c r="AJ10" s="92" t="s">
        <v>19</v>
      </c>
      <c r="AK10" s="93"/>
    </row>
    <row r="11" spans="1:45" ht="21" customHeight="1">
      <c r="A11" s="17">
        <v>4</v>
      </c>
      <c r="B11" s="11">
        <v>42826</v>
      </c>
      <c r="C11" s="5">
        <f>IF(AND($E$4=""),"",IF(AND(AO$2&lt;4),"",C10))</f>
        <v>17550</v>
      </c>
      <c r="D11" s="4">
        <f t="shared" si="0"/>
        <v>23868</v>
      </c>
      <c r="E11" s="5">
        <f t="shared" si="1"/>
        <v>1755</v>
      </c>
      <c r="F11" s="4">
        <f t="shared" si="16"/>
        <v>0</v>
      </c>
      <c r="G11" s="4">
        <f t="shared" si="2"/>
        <v>43173</v>
      </c>
      <c r="H11" s="5">
        <f>IF(AND($E$4=""),"",IF(AND(AO$2&lt;4),"",H10))</f>
        <v>17550</v>
      </c>
      <c r="I11" s="4">
        <f t="shared" si="3"/>
        <v>23166</v>
      </c>
      <c r="J11" s="5">
        <f t="shared" si="4"/>
        <v>1755</v>
      </c>
      <c r="K11" s="4">
        <f t="shared" si="17"/>
        <v>0</v>
      </c>
      <c r="L11" s="4">
        <f t="shared" si="5"/>
        <v>42471</v>
      </c>
      <c r="M11" s="5">
        <f t="shared" si="6"/>
        <v>0</v>
      </c>
      <c r="N11" s="5">
        <f t="shared" si="7"/>
        <v>702</v>
      </c>
      <c r="O11" s="5">
        <f t="shared" si="8"/>
        <v>0</v>
      </c>
      <c r="P11" s="5">
        <f t="shared" si="9"/>
        <v>0</v>
      </c>
      <c r="Q11" s="5">
        <f t="shared" si="10"/>
        <v>702</v>
      </c>
      <c r="R11" s="70" t="str">
        <f t="shared" si="11"/>
        <v/>
      </c>
      <c r="S11" s="70" t="str">
        <f t="shared" si="12"/>
        <v/>
      </c>
      <c r="T11" s="70">
        <f t="shared" si="13"/>
        <v>702</v>
      </c>
      <c r="U11" s="4">
        <f t="shared" si="14"/>
        <v>702</v>
      </c>
      <c r="V11" s="4">
        <f t="shared" si="15"/>
        <v>0</v>
      </c>
      <c r="W11" s="4"/>
      <c r="X11" s="4"/>
      <c r="AJ11" s="94" t="s">
        <v>20</v>
      </c>
      <c r="AK11" s="95"/>
    </row>
    <row r="12" spans="1:45" ht="21" customHeight="1">
      <c r="A12" s="17">
        <v>5</v>
      </c>
      <c r="B12" s="11">
        <v>42856</v>
      </c>
      <c r="C12" s="5" t="str">
        <f>IF(AND($E$4=""),"",IF(AND(AO$2&lt;5),"",C11))</f>
        <v/>
      </c>
      <c r="D12" s="4" t="str">
        <f t="shared" si="0"/>
        <v/>
      </c>
      <c r="E12" s="5" t="str">
        <f t="shared" si="1"/>
        <v/>
      </c>
      <c r="F12" s="4" t="str">
        <f t="shared" si="16"/>
        <v/>
      </c>
      <c r="G12" s="4" t="str">
        <f t="shared" si="2"/>
        <v/>
      </c>
      <c r="H12" s="5" t="str">
        <f>IF(AND($E$4=""),"",IF(AND(AO$2&lt;5),"",H11))</f>
        <v/>
      </c>
      <c r="I12" s="4" t="str">
        <f t="shared" si="3"/>
        <v/>
      </c>
      <c r="J12" s="5" t="str">
        <f t="shared" si="4"/>
        <v/>
      </c>
      <c r="K12" s="4" t="str">
        <f t="shared" si="17"/>
        <v/>
      </c>
      <c r="L12" s="4" t="str">
        <f t="shared" si="5"/>
        <v/>
      </c>
      <c r="M12" s="5" t="str">
        <f t="shared" si="6"/>
        <v/>
      </c>
      <c r="N12" s="5" t="str">
        <f t="shared" si="7"/>
        <v/>
      </c>
      <c r="O12" s="5" t="str">
        <f t="shared" si="8"/>
        <v/>
      </c>
      <c r="P12" s="5" t="str">
        <f t="shared" si="9"/>
        <v/>
      </c>
      <c r="Q12" s="5" t="str">
        <f t="shared" si="10"/>
        <v/>
      </c>
      <c r="R12" s="70" t="str">
        <f t="shared" si="11"/>
        <v/>
      </c>
      <c r="S12" s="70" t="str">
        <f t="shared" si="12"/>
        <v/>
      </c>
      <c r="T12" s="70" t="str">
        <f t="shared" si="13"/>
        <v/>
      </c>
      <c r="U12" s="4" t="str">
        <f t="shared" si="14"/>
        <v/>
      </c>
      <c r="V12" s="4" t="str">
        <f t="shared" si="15"/>
        <v/>
      </c>
      <c r="W12" s="4"/>
      <c r="X12" s="4"/>
      <c r="AJ12" s="96" t="s">
        <v>21</v>
      </c>
      <c r="AK12" s="95"/>
    </row>
    <row r="13" spans="1:45" ht="21" customHeight="1">
      <c r="A13" s="17">
        <v>6</v>
      </c>
      <c r="B13" s="11">
        <v>42887</v>
      </c>
      <c r="C13" s="5" t="str">
        <f>IF(AND($E$4=""),"",IF(AND(AO$2&lt;6),"",C12))</f>
        <v/>
      </c>
      <c r="D13" s="4" t="str">
        <f t="shared" si="0"/>
        <v/>
      </c>
      <c r="E13" s="5" t="str">
        <f t="shared" si="1"/>
        <v/>
      </c>
      <c r="F13" s="4"/>
      <c r="G13" s="4"/>
      <c r="H13" s="5" t="str">
        <f>IF(AND($E$4=""),"",IF(AND(AO$2&lt;6),"",H12))</f>
        <v/>
      </c>
      <c r="I13" s="4" t="str">
        <f t="shared" si="3"/>
        <v/>
      </c>
      <c r="J13" s="5" t="str">
        <f t="shared" si="4"/>
        <v/>
      </c>
      <c r="K13" s="4"/>
      <c r="L13" s="4"/>
      <c r="M13" s="5" t="str">
        <f t="shared" si="6"/>
        <v/>
      </c>
      <c r="N13" s="5" t="str">
        <f t="shared" si="7"/>
        <v/>
      </c>
      <c r="O13" s="5" t="str">
        <f t="shared" si="8"/>
        <v/>
      </c>
      <c r="P13" s="5" t="str">
        <f t="shared" si="9"/>
        <v/>
      </c>
      <c r="Q13" s="5" t="str">
        <f t="shared" si="10"/>
        <v/>
      </c>
      <c r="R13" s="70" t="str">
        <f t="shared" si="11"/>
        <v/>
      </c>
      <c r="S13" s="70" t="str">
        <f t="shared" si="12"/>
        <v/>
      </c>
      <c r="T13" s="70" t="str">
        <f t="shared" si="13"/>
        <v/>
      </c>
      <c r="U13" s="4" t="str">
        <f t="shared" si="14"/>
        <v/>
      </c>
      <c r="V13" s="4" t="str">
        <f t="shared" si="15"/>
        <v/>
      </c>
      <c r="W13" s="4"/>
      <c r="X13" s="4"/>
      <c r="AJ13" s="18"/>
      <c r="AK13" s="18"/>
    </row>
    <row r="14" spans="1:45" ht="18.75">
      <c r="A14" s="97" t="s">
        <v>22</v>
      </c>
      <c r="B14" s="98"/>
      <c r="C14" s="6">
        <f>IF(AND($E$3=""),"",SUM(C8:C13))</f>
        <v>70200</v>
      </c>
      <c r="D14" s="6">
        <f t="shared" ref="D14:U14" si="18">IF(AND($E$3=""),"",SUM(D8:D13))</f>
        <v>95472</v>
      </c>
      <c r="E14" s="6">
        <f t="shared" si="18"/>
        <v>7020</v>
      </c>
      <c r="F14" s="6">
        <f t="shared" si="18"/>
        <v>0</v>
      </c>
      <c r="G14" s="6">
        <f t="shared" si="18"/>
        <v>172692</v>
      </c>
      <c r="H14" s="6">
        <f t="shared" si="18"/>
        <v>70200</v>
      </c>
      <c r="I14" s="6">
        <f t="shared" si="18"/>
        <v>92664</v>
      </c>
      <c r="J14" s="6">
        <f t="shared" si="18"/>
        <v>7020</v>
      </c>
      <c r="K14" s="6">
        <f t="shared" si="18"/>
        <v>0</v>
      </c>
      <c r="L14" s="6">
        <f t="shared" si="18"/>
        <v>169884</v>
      </c>
      <c r="M14" s="6">
        <f t="shared" si="18"/>
        <v>0</v>
      </c>
      <c r="N14" s="6">
        <f t="shared" si="18"/>
        <v>2808</v>
      </c>
      <c r="O14" s="6">
        <f t="shared" si="18"/>
        <v>0</v>
      </c>
      <c r="P14" s="6">
        <f t="shared" si="18"/>
        <v>0</v>
      </c>
      <c r="Q14" s="6">
        <f t="shared" si="18"/>
        <v>2808</v>
      </c>
      <c r="R14" s="6">
        <f t="shared" si="18"/>
        <v>0</v>
      </c>
      <c r="S14" s="6">
        <f t="shared" si="18"/>
        <v>0</v>
      </c>
      <c r="T14" s="6">
        <f t="shared" si="18"/>
        <v>2808</v>
      </c>
      <c r="U14" s="6">
        <f t="shared" si="18"/>
        <v>2808</v>
      </c>
      <c r="V14" s="7">
        <f>IF(AND($E$3=""),"",SUM(V8:V13))</f>
        <v>0</v>
      </c>
      <c r="W14" s="99"/>
      <c r="X14" s="100"/>
    </row>
    <row r="15" spans="1:45" ht="18.75">
      <c r="B15" s="19"/>
      <c r="C15" s="8"/>
      <c r="D15" s="8"/>
      <c r="E15" s="8"/>
      <c r="F15" s="8"/>
      <c r="G15" s="8"/>
      <c r="H15" s="8"/>
      <c r="I15" s="8"/>
      <c r="J15" s="8"/>
      <c r="K15" s="101" t="s">
        <v>86</v>
      </c>
      <c r="L15" s="101"/>
      <c r="M15" s="102" t="str">
        <f>IF(AND($E$3=""),"",IF(AND(V14=0),"Rs. - ZERO Only","( Rs. "&amp;LOOKUP(IF(INT(RIGHT(V14,7)/100000)&gt;19,INT(RIGHT(V14,7)/1000000),IF(INT(RIGHT(V14,7)/100000)&gt;=10,INT(RIGHT(V14,7)/100000),0)),{0,1,2,3,4,5,6,7,8,9,10,11,12,13,14,15,16,17,18,19},{""," TEN "," TWENTY "," THIRTY "," FOURTY "," FIFTY "," SIXTY "," SEVENTY "," EIGHTY "," NINETY "," TEN "," ELEVEN "," TWELVE "," THIRTEEN "," FOURTEEN "," FIFTEEN "," SIXTEEN"," SEVENTEEN"," EIGHTEEN "," NINETEEN "})&amp;IF((IF(INT(RIGHT(V14,7)/100000)&gt;19,INT(RIGHT(V14,7)/1000000),IF(INT(RIGHT(V14,7)/100000)&gt;=10,INT(RIGHT(V14,7)/100000),0))+IF(INT(RIGHT(V14,7)/100000)&gt;19,INT(RIGHT(V14,6)/100000),IF(INT(RIGHT(V14,7)/100000)&gt;10,0,INT(RIGHT(V14,6)/100000))))&gt;0,LOOKUP(IF(INT(RIGHT(V14,7)/100000)&gt;19,INT(RIGHT(V14,6)/100000),IF(INT(RIGHT(V14,7)/100000)&gt;10,0,INT(RIGHT(V14,6)/100000))),{0,1,2,3,4,5,6,7,8,9,10,11,12,13,14,15,16,17,18,19},{""," ONE "," TWO "," THREE "," FOUR "," FIVE "," SIX "," SEVEN "," EIGHT "," NINE "," TEN "," ELEVEN "," TWELVE "," THIRTEEN "," FOURTEEN "," FIFTEEN "," SIXTEEN"," SEVENTEEN"," EIGHTEEN "," NINETEEN "})&amp;" Lac. "," ")&amp;LOOKUP(IF(INT(RIGHT(V14,5)/1000)&gt;19,INT(RIGHT(V14,5)/10000),IF(INT(RIGHT(V14,5)/1000)&gt;=10,INT(RIGHT(V14,5)/1000),0)),{0,1,2,3,4,5,6,7,8,9,10,11,12,13,14,15,16,17,18,19},{""," TEN "," TWENTY "," THIRTY "," FOURTY "," FIFTY "," SIXTY "," SEVENTY "," EIGHTY "," NINETY "," TEN "," ELEVEN "," TWELVE "," THIRTEEN "," FOURTEEN "," FIFTEEN "," SIXTEEN"," SEVENTEEN"," EIGHTEEN "," NINETEEN "})&amp;IF((IF(INT(RIGHT(V14,5)/1000)&gt;19,INT(RIGHT(V14,4)/1000),IF(INT(RIGHT(V14,5)/1000)&gt;10,0,INT(RIGHT(V14,4)/1000)))+IF(INT(RIGHT(V14,5)/1000)&gt;19,INT(RIGHT(V14,5)/10000),IF(INT(RIGHT(V14,5)/1000)&gt;=10,INT(RIGHT(V14,5)/1000),0)))&gt;0,LOOKUP(IF(INT(RIGHT(V14,5)/1000)&gt;19,INT(RIGHT(V14,4)/1000),IF(INT(RIGHT(V14,5)/1000)&gt;10,0,INT(RIGHT(V14,4)/1000))),{0,1,2,3,4,5,6,7,8,9,10,11,12,13,14,15,16,17,18,19},{""," ONE "," TWO "," THREE "," FOUR "," FIVE "," SIX "," SEVEN "," EIGHT "," NINE "," TEN "," ELEVEN "," TWELVE "," THIRTEEN "," FOURTEEN "," FIFTEEN "," SIXTEEN"," SEVENTEEN"," EIGHTEEN "," NINETEEN "})&amp;" THOUSAND "," ")&amp;IF((INT((RIGHT(V14,3))/100))&gt;0,LOOKUP(INT((RIGHT(V14,3))/100),{0,1,2,3,4,5,6,7,8,9,10,11,12,13,14,15,16,17,18,19},{""," ONE "," TWO "," THREE "," FOUR "," FIVE "," SIX "," SEVEN "," EIGHT "," NINE "," TEN "," ELEVEN "," TWELVE "," THIRTEEN "," FOURTEEN "," FIFTEEN "," SIXTEEN"," SEVENTEEN"," EIGHTEEN "," NINETEEN "})&amp;" HUNDRED "," ")&amp;LOOKUP(IF(INT(RIGHT(V14,2))&gt;19,INT(RIGHT(V14,2)/10),IF(INT(RIGHT(V14,2))&gt;=10,INT(RIGHT(V14,2)),0)),{0,1,2,3,4,5,6,7,8,9,10,11,12,13,14,15,16,17,18,19},{""," TEN "," TWENTY "," THIRTY "," FOURTY "," FIFTY "," SIXTY "," SEVENTY "," EIGHTY "," NINETY "," TEN "," ELEVEN "," TWELVE "," THIRTEEN "," FOURTEEN "," FIFTEEN "," SIXTEEN"," SEVENTEEN"," EIGHTEEN "," NINETEEN "})&amp;LOOKUP(IF(INT(RIGHT(V14,2))&lt;10,INT(RIGHT(V14,1)),IF(INT(RIGHT(V14,2))&lt;20,0,INT(RIGHT(V14,1)))),{0,1,2,3,4,5,6,7,8,9,10,11,12,13,14,15,16,17,18,19},{""," ONE "," TWO "," THREE "," FOUR "," FIVE "," SIX "," SEVEN "," EIGHT "," NINE "," TEN "," ELEVEN "," TWELVE "," THIRTEEN "," FOURTEEN "," FIFTEEN "," SIXTEEN"," SEVENTEEN"," EIGHTEEN "," NINETEEN "})&amp;" Only)"))</f>
        <v>Rs. - ZERO Only</v>
      </c>
      <c r="N15" s="102"/>
      <c r="O15" s="102"/>
      <c r="P15" s="102"/>
      <c r="Q15" s="102"/>
      <c r="R15" s="102"/>
      <c r="S15" s="102"/>
      <c r="T15" s="102"/>
      <c r="U15" s="102"/>
      <c r="V15" s="102"/>
      <c r="W15" s="102"/>
      <c r="X15" s="102"/>
    </row>
    <row r="16" spans="1:45" ht="17.25">
      <c r="B16" s="128" t="s">
        <v>84</v>
      </c>
      <c r="C16" s="129"/>
      <c r="D16" s="130"/>
      <c r="E16" s="128">
        <f>IF(AND($E$4=""),"",M14)</f>
        <v>0</v>
      </c>
      <c r="F16" s="130"/>
      <c r="G16" s="64"/>
      <c r="H16" s="128" t="s">
        <v>81</v>
      </c>
      <c r="I16" s="129"/>
      <c r="J16" s="130"/>
      <c r="K16" s="128">
        <f>IF(AND($E$4=""),"",T14)</f>
        <v>2808</v>
      </c>
      <c r="L16" s="130"/>
      <c r="M16" s="66"/>
      <c r="N16" s="66"/>
      <c r="O16" s="66"/>
      <c r="P16" s="66"/>
      <c r="Q16" s="66"/>
      <c r="R16" s="66"/>
      <c r="S16" s="66"/>
      <c r="T16" s="66"/>
      <c r="U16" s="66"/>
      <c r="V16" s="66"/>
      <c r="W16" s="66"/>
      <c r="X16" s="66"/>
    </row>
    <row r="17" spans="1:24" ht="17.25">
      <c r="B17" s="128" t="s">
        <v>80</v>
      </c>
      <c r="C17" s="129"/>
      <c r="D17" s="130"/>
      <c r="E17" s="128">
        <f>IF(AND($E$4=""),"",N14)</f>
        <v>2808</v>
      </c>
      <c r="F17" s="130"/>
      <c r="G17" s="64"/>
      <c r="H17" s="131" t="s">
        <v>82</v>
      </c>
      <c r="I17" s="131"/>
      <c r="J17" s="131"/>
      <c r="K17" s="131">
        <f>IF(AND($E$4=""),"",V14)</f>
        <v>0</v>
      </c>
      <c r="L17" s="131"/>
      <c r="M17" s="66"/>
      <c r="N17" s="66"/>
      <c r="O17" s="66"/>
      <c r="P17" s="66"/>
      <c r="Q17" s="66"/>
      <c r="R17" s="66"/>
      <c r="S17" s="66"/>
      <c r="T17" s="66"/>
      <c r="U17" s="66"/>
      <c r="V17" s="66"/>
      <c r="W17" s="66"/>
      <c r="X17" s="66"/>
    </row>
    <row r="18" spans="1:24" ht="18.75">
      <c r="B18" s="128" t="s">
        <v>85</v>
      </c>
      <c r="C18" s="129"/>
      <c r="D18" s="130"/>
      <c r="E18" s="128">
        <f>IF(AND($E$4=""),"",O14+P14)</f>
        <v>0</v>
      </c>
      <c r="F18" s="130"/>
      <c r="G18" s="64"/>
      <c r="H18" s="64"/>
      <c r="I18" s="64"/>
      <c r="J18" s="64"/>
      <c r="K18" s="65"/>
      <c r="L18" s="65"/>
      <c r="M18" s="66"/>
      <c r="N18" s="66"/>
      <c r="O18" s="66"/>
      <c r="P18" s="66"/>
      <c r="Q18" s="66"/>
      <c r="R18" s="66"/>
      <c r="S18" s="66"/>
      <c r="T18" s="66"/>
      <c r="U18" s="66"/>
      <c r="V18" s="66"/>
      <c r="W18" s="66"/>
      <c r="X18" s="66"/>
    </row>
    <row r="19" spans="1:24" ht="18.75">
      <c r="B19" s="128" t="s">
        <v>83</v>
      </c>
      <c r="C19" s="129"/>
      <c r="D19" s="130"/>
      <c r="E19" s="128">
        <f>IF(AND($E$4=""),"",Q14)</f>
        <v>2808</v>
      </c>
      <c r="F19" s="130"/>
      <c r="G19" s="64"/>
      <c r="H19" s="64"/>
      <c r="I19" s="64"/>
      <c r="J19" s="64"/>
      <c r="K19" s="65"/>
      <c r="L19" s="65"/>
      <c r="M19" s="66"/>
      <c r="N19" s="66"/>
      <c r="O19" s="66"/>
      <c r="P19" s="66"/>
      <c r="Q19" s="66"/>
      <c r="R19" s="66"/>
      <c r="S19" s="66"/>
      <c r="T19" s="66"/>
      <c r="U19" s="66"/>
      <c r="V19" s="66"/>
      <c r="W19" s="66"/>
      <c r="X19" s="66"/>
    </row>
    <row r="20" spans="1:24" ht="18.75">
      <c r="B20" s="67"/>
      <c r="C20" s="67"/>
      <c r="D20" s="67"/>
      <c r="E20" s="67"/>
      <c r="F20" s="67"/>
      <c r="G20" s="64"/>
      <c r="H20" s="64"/>
      <c r="I20" s="64"/>
      <c r="J20" s="64"/>
      <c r="K20" s="65"/>
      <c r="L20" s="65"/>
      <c r="M20" s="66"/>
      <c r="N20" s="66"/>
      <c r="O20" s="66"/>
      <c r="P20" s="66"/>
      <c r="Q20" s="66"/>
      <c r="R20" s="66"/>
      <c r="S20" s="66"/>
      <c r="T20" s="66"/>
      <c r="U20" s="66"/>
      <c r="V20" s="66"/>
      <c r="W20" s="66"/>
      <c r="X20" s="66"/>
    </row>
    <row r="21" spans="1:24" ht="18.75">
      <c r="A21" s="20"/>
      <c r="B21" s="21" t="s">
        <v>24</v>
      </c>
      <c r="C21" s="103"/>
      <c r="D21" s="103"/>
      <c r="E21" s="103"/>
      <c r="F21" s="103"/>
      <c r="G21" s="103"/>
      <c r="H21" s="103"/>
      <c r="I21" s="22"/>
      <c r="J21" s="103" t="s">
        <v>25</v>
      </c>
      <c r="K21" s="103"/>
      <c r="L21" s="104"/>
      <c r="M21" s="104"/>
      <c r="U21" s="23"/>
      <c r="V21" s="23"/>
      <c r="W21" s="23"/>
      <c r="X21" s="23"/>
    </row>
    <row r="22" spans="1:24" ht="18.75">
      <c r="A22" s="20"/>
      <c r="B22" s="132" t="s">
        <v>26</v>
      </c>
      <c r="C22" s="132"/>
      <c r="D22" s="132"/>
      <c r="E22" s="132"/>
      <c r="F22" s="132"/>
      <c r="G22" s="132"/>
      <c r="H22" s="132"/>
      <c r="I22" s="132"/>
      <c r="J22" s="24"/>
      <c r="K22" s="24"/>
      <c r="L22" s="24"/>
      <c r="M22" s="24"/>
      <c r="U22" s="91" t="s">
        <v>38</v>
      </c>
      <c r="V22" s="91"/>
      <c r="W22" s="91"/>
      <c r="X22" s="91"/>
    </row>
    <row r="23" spans="1:24" ht="18.75">
      <c r="A23" s="25">
        <v>1</v>
      </c>
      <c r="B23" s="87" t="s">
        <v>27</v>
      </c>
      <c r="C23" s="87"/>
      <c r="D23" s="87"/>
      <c r="E23" s="87"/>
      <c r="F23" s="87"/>
      <c r="G23" s="87"/>
      <c r="H23" s="22"/>
      <c r="I23" s="22"/>
      <c r="J23" s="20"/>
      <c r="K23" s="20"/>
      <c r="L23" s="20"/>
      <c r="M23" s="20"/>
      <c r="U23" s="88" t="s">
        <v>28</v>
      </c>
      <c r="V23" s="88"/>
      <c r="W23" s="88"/>
      <c r="X23" s="88"/>
    </row>
    <row r="24" spans="1:24" ht="18.75" customHeight="1">
      <c r="A24" s="26">
        <v>2</v>
      </c>
      <c r="B24" s="89" t="s">
        <v>29</v>
      </c>
      <c r="C24" s="89"/>
      <c r="D24" s="89"/>
      <c r="E24" s="89"/>
      <c r="F24" s="126" t="str">
        <f>IF(AND($E$3=""),"",CONCATENATE(E3,",","  ",J3))</f>
        <v>HEERA LAL JAT,  Teacher</v>
      </c>
      <c r="G24" s="126"/>
      <c r="H24" s="126"/>
      <c r="I24" s="126"/>
      <c r="J24" s="126"/>
      <c r="K24" s="126"/>
      <c r="L24" s="20"/>
      <c r="M24" s="20"/>
      <c r="U24" s="90" t="s">
        <v>39</v>
      </c>
      <c r="V24" s="90"/>
      <c r="W24" s="90"/>
      <c r="X24" s="90"/>
    </row>
    <row r="25" spans="1:24" ht="18.75">
      <c r="A25" s="27">
        <v>3</v>
      </c>
      <c r="B25" s="89" t="s">
        <v>30</v>
      </c>
      <c r="C25" s="89"/>
      <c r="D25" s="28"/>
      <c r="E25" s="28"/>
      <c r="F25" s="20"/>
      <c r="G25" s="20"/>
      <c r="H25" s="20"/>
      <c r="I25" s="29"/>
      <c r="J25" s="30"/>
      <c r="K25" s="30"/>
      <c r="L25" s="30"/>
      <c r="M25" s="30"/>
      <c r="R25" s="30"/>
      <c r="S25" s="30"/>
      <c r="T25" s="30"/>
      <c r="U25" s="90"/>
      <c r="V25" s="90"/>
      <c r="W25" s="90"/>
      <c r="X25" s="90"/>
    </row>
    <row r="26" spans="1:24" ht="18.75">
      <c r="A26" s="28"/>
      <c r="B26" s="28"/>
      <c r="C26" s="28"/>
      <c r="D26" s="28"/>
      <c r="E26" s="28"/>
      <c r="F26" s="20"/>
      <c r="G26" s="20"/>
      <c r="H26" s="20"/>
      <c r="I26" s="29"/>
      <c r="J26" s="31"/>
      <c r="K26" s="31"/>
      <c r="L26" s="31"/>
      <c r="M26" s="31"/>
      <c r="R26" s="31"/>
      <c r="S26" s="31"/>
      <c r="T26" s="31"/>
      <c r="U26" s="23"/>
      <c r="V26" s="23"/>
      <c r="W26" s="23"/>
      <c r="X26" s="23"/>
    </row>
    <row r="27" spans="1:24" ht="18.75">
      <c r="A27" s="20"/>
      <c r="B27" s="20"/>
      <c r="C27" s="20"/>
      <c r="D27" s="20"/>
      <c r="E27" s="20"/>
      <c r="F27" s="20"/>
      <c r="G27" s="20"/>
      <c r="H27" s="20"/>
      <c r="I27" s="29"/>
      <c r="J27" s="32"/>
      <c r="K27" s="32"/>
      <c r="L27" s="32"/>
      <c r="M27" s="32"/>
      <c r="R27" s="32"/>
      <c r="S27" s="32"/>
      <c r="T27" s="32"/>
      <c r="U27" s="23"/>
      <c r="V27" s="23"/>
      <c r="W27" s="23"/>
      <c r="X27" s="23"/>
    </row>
    <row r="28" spans="1:24" ht="18.75">
      <c r="A28" s="20"/>
      <c r="B28" s="20"/>
      <c r="C28" s="20"/>
      <c r="D28" s="20"/>
      <c r="E28" s="20"/>
      <c r="F28" s="20"/>
      <c r="G28" s="20"/>
      <c r="H28" s="20"/>
      <c r="I28" s="20"/>
      <c r="J28" s="32"/>
      <c r="K28" s="32"/>
      <c r="L28" s="32"/>
      <c r="M28" s="32"/>
      <c r="R28" s="32"/>
      <c r="S28" s="32"/>
      <c r="T28" s="32"/>
      <c r="U28" s="32"/>
    </row>
  </sheetData>
  <sheetProtection password="C1FB" sheet="1" objects="1" scenarios="1" formatCells="0" formatColumns="0" formatRows="0"/>
  <mergeCells count="52">
    <mergeCell ref="B22:I22"/>
    <mergeCell ref="E17:F17"/>
    <mergeCell ref="E18:F18"/>
    <mergeCell ref="E19:F19"/>
    <mergeCell ref="H16:J16"/>
    <mergeCell ref="K16:L16"/>
    <mergeCell ref="H17:J17"/>
    <mergeCell ref="K17:L17"/>
    <mergeCell ref="C1:U1"/>
    <mergeCell ref="F2:Q2"/>
    <mergeCell ref="B3:D3"/>
    <mergeCell ref="E3:H3"/>
    <mergeCell ref="J3:L3"/>
    <mergeCell ref="M3:O3"/>
    <mergeCell ref="P3:X3"/>
    <mergeCell ref="AJ9:AK9"/>
    <mergeCell ref="AD4:AF4"/>
    <mergeCell ref="A6:A7"/>
    <mergeCell ref="B6:B7"/>
    <mergeCell ref="C6:G6"/>
    <mergeCell ref="H6:L6"/>
    <mergeCell ref="M6:Q6"/>
    <mergeCell ref="U6:U7"/>
    <mergeCell ref="V6:V7"/>
    <mergeCell ref="W6:W7"/>
    <mergeCell ref="X6:X7"/>
    <mergeCell ref="AJ7:AK7"/>
    <mergeCell ref="AJ8:AK8"/>
    <mergeCell ref="R6:T6"/>
    <mergeCell ref="C4:D4"/>
    <mergeCell ref="U22:X22"/>
    <mergeCell ref="AJ10:AK10"/>
    <mergeCell ref="AJ11:AK11"/>
    <mergeCell ref="AJ12:AK12"/>
    <mergeCell ref="A14:B14"/>
    <mergeCell ref="W14:X14"/>
    <mergeCell ref="K15:L15"/>
    <mergeCell ref="M15:X15"/>
    <mergeCell ref="C21:H21"/>
    <mergeCell ref="J21:K21"/>
    <mergeCell ref="L21:M21"/>
    <mergeCell ref="B16:D16"/>
    <mergeCell ref="B17:D17"/>
    <mergeCell ref="B18:D18"/>
    <mergeCell ref="B19:D19"/>
    <mergeCell ref="E16:F16"/>
    <mergeCell ref="B23:G23"/>
    <mergeCell ref="U23:X23"/>
    <mergeCell ref="B24:E24"/>
    <mergeCell ref="U24:X25"/>
    <mergeCell ref="B25:C25"/>
    <mergeCell ref="F24:K24"/>
  </mergeCells>
  <hyperlinks>
    <hyperlink ref="AJ12" r:id="rId1"/>
  </hyperlinks>
  <pageMargins left="0.45" right="0.45" top="0.75" bottom="0.75" header="0.3" footer="0.3"/>
  <pageSetup paperSize="9" scale="80" orientation="landscape" r:id="rId2"/>
  <drawing r:id="rId3"/>
</worksheet>
</file>

<file path=xl/worksheets/sheet3.xml><?xml version="1.0" encoding="utf-8"?>
<worksheet xmlns="http://schemas.openxmlformats.org/spreadsheetml/2006/main" xmlns:r="http://schemas.openxmlformats.org/officeDocument/2006/relationships">
  <dimension ref="A1:AT28"/>
  <sheetViews>
    <sheetView workbookViewId="0">
      <selection activeCell="Z8" sqref="Z8"/>
    </sheetView>
  </sheetViews>
  <sheetFormatPr defaultRowHeight="15"/>
  <cols>
    <col min="1" max="1" width="3.7109375" style="12" customWidth="1"/>
    <col min="2" max="2" width="8.5703125" style="12" customWidth="1"/>
    <col min="3" max="3" width="7.5703125" style="12" customWidth="1"/>
    <col min="4" max="6" width="6.7109375" style="12" customWidth="1"/>
    <col min="7" max="8" width="7.7109375" style="12" customWidth="1"/>
    <col min="9" max="11" width="6.7109375" style="12" customWidth="1"/>
    <col min="12" max="12" width="8.28515625" style="12" customWidth="1"/>
    <col min="13" max="13" width="6.7109375" style="12" customWidth="1"/>
    <col min="14" max="14" width="7" style="12" customWidth="1"/>
    <col min="15" max="15" width="6.28515625" style="12" customWidth="1"/>
    <col min="16" max="17" width="6.7109375" style="12" customWidth="1"/>
    <col min="18" max="18" width="6.42578125" style="12" customWidth="1"/>
    <col min="19" max="19" width="6.5703125" style="12" customWidth="1"/>
    <col min="20" max="20" width="8.7109375" style="12" customWidth="1"/>
    <col min="21" max="21" width="7.85546875" style="12" customWidth="1"/>
    <col min="22" max="22" width="9.5703125" style="12" customWidth="1"/>
    <col min="23" max="23" width="8" style="12" customWidth="1"/>
    <col min="24" max="24" width="9.140625" style="12" customWidth="1"/>
    <col min="25" max="35" width="9.140625" style="12"/>
    <col min="36" max="36" width="56.85546875" style="12" customWidth="1"/>
    <col min="37" max="37" width="60.5703125" style="12" customWidth="1"/>
    <col min="38" max="39" width="9.140625" style="12"/>
    <col min="40" max="40" width="0" style="12" hidden="1" customWidth="1"/>
    <col min="41" max="46" width="9.140625" style="12" hidden="1" customWidth="1"/>
    <col min="47" max="47" width="0" style="12" hidden="1" customWidth="1"/>
    <col min="48" max="16384" width="9.140625" style="12"/>
  </cols>
  <sheetData>
    <row r="1" spans="1:45" ht="23.25" customHeight="1">
      <c r="B1" s="13"/>
      <c r="C1" s="133" t="str">
        <f>IF(AND($E$4=""),"",CONCATENATE("dk;kZy; iz/kkukpk;Z] ",Master!C3))</f>
        <v>dk;kZy; iz/kkukpk;Z] jktdh; vkn'kZ mPp ek/;fed fo|ky; /kqjkluh ftyk ikyh</v>
      </c>
      <c r="D1" s="133"/>
      <c r="E1" s="133"/>
      <c r="F1" s="133"/>
      <c r="G1" s="133"/>
      <c r="H1" s="133"/>
      <c r="I1" s="133"/>
      <c r="J1" s="133"/>
      <c r="K1" s="133"/>
      <c r="L1" s="133"/>
      <c r="M1" s="133"/>
      <c r="N1" s="133"/>
      <c r="O1" s="133"/>
      <c r="P1" s="133"/>
      <c r="Q1" s="133"/>
      <c r="R1" s="133"/>
      <c r="S1" s="133"/>
      <c r="T1" s="133"/>
      <c r="U1" s="68"/>
      <c r="AS1" s="12" t="s">
        <v>46</v>
      </c>
    </row>
    <row r="2" spans="1:45" ht="17.25" customHeight="1">
      <c r="C2" s="1"/>
      <c r="D2" s="1"/>
      <c r="E2" s="1"/>
      <c r="F2" s="135" t="s">
        <v>33</v>
      </c>
      <c r="G2" s="135"/>
      <c r="H2" s="135"/>
      <c r="I2" s="135"/>
      <c r="J2" s="135"/>
      <c r="K2" s="135"/>
      <c r="L2" s="135"/>
      <c r="M2" s="135"/>
      <c r="N2" s="135"/>
      <c r="O2" s="135"/>
      <c r="P2" s="135"/>
      <c r="Q2" s="135"/>
      <c r="R2" s="1"/>
      <c r="S2" s="1"/>
      <c r="T2" s="1"/>
      <c r="AO2" s="12">
        <f>IF(ISNA(VLOOKUP(E$4,Master!A$9:T$78,4,FALSE)),"",VLOOKUP(E$4,Master!A$9:AN$78,4,FALSE))</f>
        <v>3</v>
      </c>
      <c r="AP2" s="12">
        <f>IF(ISNA(VLOOKUP(E$4,Master!A$9:T$78,6,FALSE)),"",VLOOKUP(E$4,Master!A$9:AN$78,6,FALSE))</f>
        <v>5</v>
      </c>
      <c r="AQ2" s="12">
        <f>IF(ISNA(VLOOKUP(E$4,Master!A$9:T$78,7,FALSE)),"",VLOOKUP(E$4,Master!A$9:AN$78,7,FALSE))</f>
        <v>4</v>
      </c>
      <c r="AR2" s="12">
        <f>IF(ISNA(VLOOKUP(E$4,Master!A$9:T$78,9,FALSE)),"",VLOOKUP(E$4,Master!A$9:AN$78,9,FALSE))</f>
        <v>10</v>
      </c>
      <c r="AS2" s="12" t="str">
        <f>IF(ISNA(VLOOKUP(E$4,Master!A$9:T$78,8,FALSE)),"",VLOOKUP(E$4,Master!A$9:AN$78,8,FALSE))</f>
        <v>NPS</v>
      </c>
    </row>
    <row r="3" spans="1:45" ht="21" customHeight="1">
      <c r="B3" s="136" t="s">
        <v>34</v>
      </c>
      <c r="C3" s="136"/>
      <c r="D3" s="136"/>
      <c r="E3" s="120" t="str">
        <f>IF(ISNA(VLOOKUP(E$4,Master!A$9:T$78,2,FALSE)),"",VLOOKUP(E$4,Master!A$9:AN$78,2,FALSE))</f>
        <v>JAGDISH SINGH</v>
      </c>
      <c r="F3" s="120"/>
      <c r="G3" s="120"/>
      <c r="H3" s="120"/>
      <c r="I3" s="36" t="s">
        <v>35</v>
      </c>
      <c r="J3" s="121" t="str">
        <f>IF(ISNA(VLOOKUP(E$4,Master!A$9:T$78,3,FALSE)),"",VLOOKUP(E$4,Master!A$9:AN$78,3,FALSE))</f>
        <v>Teacher</v>
      </c>
      <c r="K3" s="121"/>
      <c r="L3" s="121"/>
      <c r="M3" s="137" t="s">
        <v>36</v>
      </c>
      <c r="N3" s="137"/>
      <c r="O3" s="137"/>
      <c r="P3" s="134" t="s">
        <v>37</v>
      </c>
      <c r="Q3" s="134"/>
      <c r="R3" s="134"/>
      <c r="S3" s="134"/>
      <c r="T3" s="134"/>
      <c r="U3" s="134"/>
      <c r="V3" s="134"/>
      <c r="W3" s="134"/>
      <c r="X3" s="69"/>
    </row>
    <row r="4" spans="1:45" ht="16.5" customHeight="1">
      <c r="B4" s="62"/>
      <c r="C4" s="127" t="s">
        <v>78</v>
      </c>
      <c r="D4" s="127"/>
      <c r="E4" s="63">
        <v>2</v>
      </c>
      <c r="F4" s="62"/>
      <c r="G4" s="62"/>
      <c r="H4" s="62"/>
      <c r="I4" s="62"/>
      <c r="J4" s="62"/>
      <c r="K4" s="62"/>
      <c r="L4" s="62"/>
      <c r="M4" s="62"/>
      <c r="N4" s="62"/>
      <c r="O4" s="62"/>
      <c r="P4" s="62"/>
      <c r="Q4" s="62"/>
      <c r="R4" s="62"/>
      <c r="S4" s="62"/>
      <c r="T4" s="62"/>
      <c r="U4" s="62"/>
      <c r="V4" s="62"/>
      <c r="W4" s="62"/>
      <c r="AD4" s="107"/>
      <c r="AE4" s="107"/>
      <c r="AF4" s="107"/>
    </row>
    <row r="5" spans="1:45" ht="7.5" customHeight="1">
      <c r="A5" s="14"/>
      <c r="B5" s="15"/>
      <c r="C5" s="15"/>
      <c r="D5" s="15"/>
      <c r="E5" s="15"/>
      <c r="F5" s="15"/>
      <c r="G5" s="15"/>
      <c r="H5" s="15"/>
      <c r="I5" s="15"/>
      <c r="J5" s="15"/>
      <c r="K5" s="15"/>
      <c r="L5" s="15"/>
      <c r="M5" s="15"/>
      <c r="N5" s="15"/>
      <c r="O5" s="15"/>
      <c r="P5" s="15"/>
      <c r="Q5" s="15"/>
      <c r="R5" s="15"/>
      <c r="S5" s="15"/>
      <c r="T5" s="15"/>
      <c r="U5" s="15"/>
      <c r="V5" s="15"/>
    </row>
    <row r="6" spans="1:45" ht="32.25" customHeight="1" thickBot="1">
      <c r="A6" s="108" t="s">
        <v>4</v>
      </c>
      <c r="B6" s="108" t="s">
        <v>5</v>
      </c>
      <c r="C6" s="109" t="s">
        <v>92</v>
      </c>
      <c r="D6" s="109"/>
      <c r="E6" s="109"/>
      <c r="F6" s="109"/>
      <c r="G6" s="109"/>
      <c r="H6" s="109" t="s">
        <v>93</v>
      </c>
      <c r="I6" s="109"/>
      <c r="J6" s="109"/>
      <c r="K6" s="109"/>
      <c r="L6" s="109"/>
      <c r="M6" s="109" t="s">
        <v>94</v>
      </c>
      <c r="N6" s="109"/>
      <c r="O6" s="109"/>
      <c r="P6" s="109"/>
      <c r="Q6" s="109"/>
      <c r="R6" s="123" t="s">
        <v>73</v>
      </c>
      <c r="S6" s="124"/>
      <c r="T6" s="125"/>
      <c r="U6" s="110" t="s">
        <v>7</v>
      </c>
      <c r="V6" s="110" t="s">
        <v>95</v>
      </c>
      <c r="W6" s="112" t="s">
        <v>9</v>
      </c>
      <c r="X6" s="112" t="s">
        <v>10</v>
      </c>
    </row>
    <row r="7" spans="1:45" ht="37.5" customHeight="1">
      <c r="A7" s="108"/>
      <c r="B7" s="108"/>
      <c r="C7" s="34" t="s">
        <v>11</v>
      </c>
      <c r="D7" s="34" t="s">
        <v>12</v>
      </c>
      <c r="E7" s="34" t="s">
        <v>13</v>
      </c>
      <c r="F7" s="34" t="s">
        <v>14</v>
      </c>
      <c r="G7" s="34" t="s">
        <v>15</v>
      </c>
      <c r="H7" s="34" t="s">
        <v>11</v>
      </c>
      <c r="I7" s="34" t="s">
        <v>12</v>
      </c>
      <c r="J7" s="34" t="s">
        <v>13</v>
      </c>
      <c r="K7" s="34" t="s">
        <v>14</v>
      </c>
      <c r="L7" s="34" t="s">
        <v>15</v>
      </c>
      <c r="M7" s="34" t="s">
        <v>11</v>
      </c>
      <c r="N7" s="34" t="s">
        <v>12</v>
      </c>
      <c r="O7" s="34" t="s">
        <v>13</v>
      </c>
      <c r="P7" s="34" t="s">
        <v>14</v>
      </c>
      <c r="Q7" s="59" t="s">
        <v>15</v>
      </c>
      <c r="R7" s="60" t="s">
        <v>71</v>
      </c>
      <c r="S7" s="61" t="s">
        <v>72</v>
      </c>
      <c r="T7" s="60" t="s">
        <v>74</v>
      </c>
      <c r="U7" s="111"/>
      <c r="V7" s="110"/>
      <c r="W7" s="112"/>
      <c r="X7" s="112"/>
      <c r="AJ7" s="113" t="s">
        <v>16</v>
      </c>
      <c r="AK7" s="114"/>
    </row>
    <row r="8" spans="1:45" ht="18" customHeight="1">
      <c r="A8" s="17">
        <v>1</v>
      </c>
      <c r="B8" s="11">
        <v>42736</v>
      </c>
      <c r="C8" s="5">
        <f>IF(ISNA(VLOOKUP(E$4,Master!A$9:T$78,5,FALSE)),"",VLOOKUP(E$4,Master!A$9:AN$78,5,FALSE))</f>
        <v>47900</v>
      </c>
      <c r="D8" s="4">
        <f>IF(AND($E$3=""),"",IF(AND(C8=""),"",ROUND((C8*AP$2%),0)))</f>
        <v>2395</v>
      </c>
      <c r="E8" s="5">
        <f>IF(AND($E$3=""),"",IF(AND(C8=""),"",ROUND((C8*AR$2%),0)))</f>
        <v>4790</v>
      </c>
      <c r="F8" s="3">
        <v>0</v>
      </c>
      <c r="G8" s="4">
        <f>IF(AND($E$3=""),"",IF(AND(C8=""),"",SUM(C8:F8)))</f>
        <v>55085</v>
      </c>
      <c r="H8" s="5">
        <f>IF(ISNA(VLOOKUP(E$4,Master!A$9:T$78,5,FALSE)),"",VLOOKUP(E$4,Master!A$9:AN$78,5,FALSE))</f>
        <v>47900</v>
      </c>
      <c r="I8" s="4">
        <f>IF(AND($E$3=""),"",IF(AND(H8=""),"",ROUND((H8*AQ$2%),0)))</f>
        <v>1916</v>
      </c>
      <c r="J8" s="5">
        <f>IF(AND($E$3=""),"",IF(AND(H8=""),"",ROUND((H8*AR$2%),0)))</f>
        <v>4790</v>
      </c>
      <c r="K8" s="3">
        <v>0</v>
      </c>
      <c r="L8" s="4">
        <f>IF(AND($E$3=""),"",IF(AND(H8=""),"",SUM(H8:K8)))</f>
        <v>54606</v>
      </c>
      <c r="M8" s="5">
        <f>IF(AND(C8=""),"",IF(AND(H8=""),"",C8-H8))</f>
        <v>0</v>
      </c>
      <c r="N8" s="5">
        <f>IF(AND(D8=""),"",IF(AND(I8=""),"",D8-I8))</f>
        <v>479</v>
      </c>
      <c r="O8" s="5">
        <f>IF(AND(E8=""),"",IF(AND(J8=""),"",E8-J8))</f>
        <v>0</v>
      </c>
      <c r="P8" s="5">
        <f>IF(AND(F8=""),"",IF(AND(K8=""),"",F8-K8))</f>
        <v>0</v>
      </c>
      <c r="Q8" s="5">
        <f>IF(AND($E$3=""),"",IF(AND(M8=""),"",SUM(M8:P8)))</f>
        <v>479</v>
      </c>
      <c r="R8" s="70">
        <f>IF(AND(C8=""),"",IF(AND(C8=0),"",IF(AND(Q8=""),"",IF(AND(AS$2=AS$1),"",ROUND(((C8+D8)*10%),0)))))</f>
        <v>5030</v>
      </c>
      <c r="S8" s="70">
        <f>IF(AND(C8=""),"",IF(AND(C8=0),"",IF(AND(Q8=""),"",IF(AND(AS$2=AS$1),"",ROUND(((H8+I8)*10%),0)))))</f>
        <v>4982</v>
      </c>
      <c r="T8" s="70">
        <f>IF(AND(C8=""),"",IF(AND(C8=0),"",IF(AND(Q8=""),"",IF(AND(AS$2=AS$1),Q8,SUM(R8-S8)))))</f>
        <v>48</v>
      </c>
      <c r="U8" s="4">
        <f>IF(AND(Q8=""),"",T8)</f>
        <v>48</v>
      </c>
      <c r="V8" s="4">
        <f>IF(AND(Q8=""),"",IF(AND(C8=0),"",IF(AND(U8=""),Q8,Q8-U8)))</f>
        <v>431</v>
      </c>
      <c r="W8" s="4"/>
      <c r="X8" s="4"/>
      <c r="AJ8" s="115" t="s">
        <v>17</v>
      </c>
      <c r="AK8" s="116"/>
    </row>
    <row r="9" spans="1:45" ht="21" customHeight="1">
      <c r="A9" s="17">
        <v>2</v>
      </c>
      <c r="B9" s="11">
        <v>42767</v>
      </c>
      <c r="C9" s="5">
        <f>IF(AND($E$4=""),"",IF(AND(AO$2&lt;2),"",C8))</f>
        <v>47900</v>
      </c>
      <c r="D9" s="4">
        <f t="shared" ref="D9:D13" si="0">IF(AND($E$3=""),"",IF(AND(C9=""),"",ROUND((C9*AP$2%),0)))</f>
        <v>2395</v>
      </c>
      <c r="E9" s="5">
        <f t="shared" ref="E9:E13" si="1">IF(AND($E$3=""),"",IF(AND(C9=""),"",ROUND((C9*AR$2%),0)))</f>
        <v>4790</v>
      </c>
      <c r="F9" s="4">
        <f>IF(AND($E$3=""),"",IF(AND(C9=""),"",F8))</f>
        <v>0</v>
      </c>
      <c r="G9" s="4">
        <f t="shared" ref="G9:G12" si="2">IF(AND($E$3=""),"",IF(AND(C9=""),"",SUM(C9:F9)))</f>
        <v>55085</v>
      </c>
      <c r="H9" s="5">
        <f>IF(AND($E$4=""),"",IF(AND(AO$2&lt;2),"",H8))</f>
        <v>47900</v>
      </c>
      <c r="I9" s="4">
        <f t="shared" ref="I9:I13" si="3">IF(AND($E$3=""),"",IF(AND(H9=""),"",ROUND((H9*AQ$2%),0)))</f>
        <v>1916</v>
      </c>
      <c r="J9" s="5">
        <f t="shared" ref="J9:J13" si="4">IF(AND($E$3=""),"",IF(AND(H9=""),"",ROUND((H9*AR$2%),0)))</f>
        <v>4790</v>
      </c>
      <c r="K9" s="4">
        <f>IF(AND($E$3=""),"",IF(AND(H9=""),"",K8))</f>
        <v>0</v>
      </c>
      <c r="L9" s="4">
        <f t="shared" ref="L9:L12" si="5">IF(AND($E$3=""),"",IF(AND(H9=""),"",SUM(H9:K9)))</f>
        <v>54606</v>
      </c>
      <c r="M9" s="5">
        <f t="shared" ref="M9:P13" si="6">IF(AND(C9=""),"",IF(AND(H9=""),"",C9-H9))</f>
        <v>0</v>
      </c>
      <c r="N9" s="5">
        <f t="shared" si="6"/>
        <v>479</v>
      </c>
      <c r="O9" s="5">
        <f t="shared" si="6"/>
        <v>0</v>
      </c>
      <c r="P9" s="5">
        <f t="shared" si="6"/>
        <v>0</v>
      </c>
      <c r="Q9" s="5">
        <f t="shared" ref="Q9:Q13" si="7">IF(AND($E$3=""),"",IF(AND(M9=""),"",SUM(M9:P9)))</f>
        <v>479</v>
      </c>
      <c r="R9" s="70">
        <f t="shared" ref="R9:R13" si="8">IF(AND(C9=""),"",IF(AND(C9=0),"",IF(AND(Q9=""),"",IF(AND(AS$2=AS$1),"",ROUND(((C9+D9)*10%),0)))))</f>
        <v>5030</v>
      </c>
      <c r="S9" s="70">
        <f t="shared" ref="S9:S13" si="9">IF(AND(C9=""),"",IF(AND(C9=0),"",IF(AND(Q9=""),"",IF(AND(AS$2=AS$1),"",ROUND(((H9+I9)*10%),0)))))</f>
        <v>4982</v>
      </c>
      <c r="T9" s="70">
        <f t="shared" ref="T9:T13" si="10">IF(AND(C9=""),"",IF(AND(C9=0),"",IF(AND(Q9=""),"",IF(AND(AS$2=AS$1),Q9,SUM(R9-S9)))))</f>
        <v>48</v>
      </c>
      <c r="U9" s="4">
        <f t="shared" ref="U9:U13" si="11">IF(AND(Q9=""),"",T9)</f>
        <v>48</v>
      </c>
      <c r="V9" s="4">
        <f t="shared" ref="V9:V13" si="12">IF(AND(Q9=""),"",IF(AND(C9=0),"",IF(AND(U9=""),Q9,Q9-U9)))</f>
        <v>431</v>
      </c>
      <c r="W9" s="4"/>
      <c r="X9" s="4"/>
      <c r="AJ9" s="105" t="s">
        <v>18</v>
      </c>
      <c r="AK9" s="106"/>
    </row>
    <row r="10" spans="1:45" ht="21" customHeight="1">
      <c r="A10" s="17">
        <v>3</v>
      </c>
      <c r="B10" s="11">
        <v>42795</v>
      </c>
      <c r="C10" s="5">
        <f>IF(AND($E$4=""),"",IF(AND(AO$2&lt;3),"",C9))</f>
        <v>47900</v>
      </c>
      <c r="D10" s="4">
        <f t="shared" si="0"/>
        <v>2395</v>
      </c>
      <c r="E10" s="5">
        <f t="shared" si="1"/>
        <v>4790</v>
      </c>
      <c r="F10" s="4">
        <f t="shared" ref="F10:F12" si="13">IF(AND($E$3=""),"",IF(AND(C10=""),"",F9))</f>
        <v>0</v>
      </c>
      <c r="G10" s="4">
        <f>IF(AND($E$3=""),"",IF(AND(C10=""),"",SUM(C10:F10)))</f>
        <v>55085</v>
      </c>
      <c r="H10" s="5">
        <f>IF(AND($E$4=""),"",IF(AND(AO$2&lt;3),"",H9))</f>
        <v>47900</v>
      </c>
      <c r="I10" s="4">
        <f t="shared" si="3"/>
        <v>1916</v>
      </c>
      <c r="J10" s="5">
        <f t="shared" si="4"/>
        <v>4790</v>
      </c>
      <c r="K10" s="4">
        <f t="shared" ref="K10:K12" si="14">IF(AND($E$3=""),"",IF(AND(H10=""),"",K9))</f>
        <v>0</v>
      </c>
      <c r="L10" s="4">
        <f t="shared" si="5"/>
        <v>54606</v>
      </c>
      <c r="M10" s="5">
        <f t="shared" si="6"/>
        <v>0</v>
      </c>
      <c r="N10" s="5">
        <f t="shared" si="6"/>
        <v>479</v>
      </c>
      <c r="O10" s="5">
        <f t="shared" si="6"/>
        <v>0</v>
      </c>
      <c r="P10" s="5">
        <f t="shared" si="6"/>
        <v>0</v>
      </c>
      <c r="Q10" s="5">
        <f t="shared" si="7"/>
        <v>479</v>
      </c>
      <c r="R10" s="70">
        <f t="shared" si="8"/>
        <v>5030</v>
      </c>
      <c r="S10" s="70">
        <f t="shared" si="9"/>
        <v>4982</v>
      </c>
      <c r="T10" s="70">
        <f t="shared" si="10"/>
        <v>48</v>
      </c>
      <c r="U10" s="4">
        <f t="shared" si="11"/>
        <v>48</v>
      </c>
      <c r="V10" s="4">
        <f t="shared" si="12"/>
        <v>431</v>
      </c>
      <c r="W10" s="4"/>
      <c r="X10" s="4"/>
      <c r="AJ10" s="92" t="s">
        <v>19</v>
      </c>
      <c r="AK10" s="93"/>
    </row>
    <row r="11" spans="1:45" ht="21" customHeight="1">
      <c r="A11" s="17">
        <v>4</v>
      </c>
      <c r="B11" s="11">
        <v>42826</v>
      </c>
      <c r="C11" s="5" t="str">
        <f>IF(AND($E$4=""),"",IF(AND(AO$2&lt;4),"",C10))</f>
        <v/>
      </c>
      <c r="D11" s="4" t="str">
        <f t="shared" si="0"/>
        <v/>
      </c>
      <c r="E11" s="5" t="str">
        <f t="shared" si="1"/>
        <v/>
      </c>
      <c r="F11" s="4" t="str">
        <f t="shared" si="13"/>
        <v/>
      </c>
      <c r="G11" s="4" t="str">
        <f t="shared" si="2"/>
        <v/>
      </c>
      <c r="H11" s="5" t="str">
        <f>IF(AND($E$4=""),"",IF(AND(AO$2&lt;4),"",H10))</f>
        <v/>
      </c>
      <c r="I11" s="4" t="str">
        <f t="shared" si="3"/>
        <v/>
      </c>
      <c r="J11" s="5" t="str">
        <f t="shared" si="4"/>
        <v/>
      </c>
      <c r="K11" s="4" t="str">
        <f t="shared" si="14"/>
        <v/>
      </c>
      <c r="L11" s="4" t="str">
        <f t="shared" si="5"/>
        <v/>
      </c>
      <c r="M11" s="5" t="str">
        <f t="shared" si="6"/>
        <v/>
      </c>
      <c r="N11" s="5" t="str">
        <f t="shared" si="6"/>
        <v/>
      </c>
      <c r="O11" s="5" t="str">
        <f t="shared" si="6"/>
        <v/>
      </c>
      <c r="P11" s="5" t="str">
        <f t="shared" si="6"/>
        <v/>
      </c>
      <c r="Q11" s="5" t="str">
        <f t="shared" si="7"/>
        <v/>
      </c>
      <c r="R11" s="70" t="str">
        <f t="shared" si="8"/>
        <v/>
      </c>
      <c r="S11" s="70" t="str">
        <f t="shared" si="9"/>
        <v/>
      </c>
      <c r="T11" s="70" t="str">
        <f t="shared" si="10"/>
        <v/>
      </c>
      <c r="U11" s="4" t="str">
        <f t="shared" si="11"/>
        <v/>
      </c>
      <c r="V11" s="4" t="str">
        <f t="shared" si="12"/>
        <v/>
      </c>
      <c r="W11" s="4"/>
      <c r="X11" s="4"/>
      <c r="AJ11" s="94" t="s">
        <v>20</v>
      </c>
      <c r="AK11" s="95"/>
    </row>
    <row r="12" spans="1:45" ht="21" customHeight="1">
      <c r="A12" s="17">
        <v>5</v>
      </c>
      <c r="B12" s="11">
        <v>42856</v>
      </c>
      <c r="C12" s="5" t="str">
        <f>IF(AND($E$4=""),"",IF(AND(AO$2&lt;5),"",C11))</f>
        <v/>
      </c>
      <c r="D12" s="4" t="str">
        <f t="shared" si="0"/>
        <v/>
      </c>
      <c r="E12" s="5" t="str">
        <f t="shared" si="1"/>
        <v/>
      </c>
      <c r="F12" s="4" t="str">
        <f t="shared" si="13"/>
        <v/>
      </c>
      <c r="G12" s="4" t="str">
        <f t="shared" si="2"/>
        <v/>
      </c>
      <c r="H12" s="5" t="str">
        <f>IF(AND($E$4=""),"",IF(AND(AO$2&lt;5),"",H11))</f>
        <v/>
      </c>
      <c r="I12" s="4" t="str">
        <f t="shared" si="3"/>
        <v/>
      </c>
      <c r="J12" s="5" t="str">
        <f t="shared" si="4"/>
        <v/>
      </c>
      <c r="K12" s="4" t="str">
        <f t="shared" si="14"/>
        <v/>
      </c>
      <c r="L12" s="4" t="str">
        <f t="shared" si="5"/>
        <v/>
      </c>
      <c r="M12" s="5" t="str">
        <f t="shared" si="6"/>
        <v/>
      </c>
      <c r="N12" s="5" t="str">
        <f t="shared" si="6"/>
        <v/>
      </c>
      <c r="O12" s="5" t="str">
        <f t="shared" si="6"/>
        <v/>
      </c>
      <c r="P12" s="5" t="str">
        <f t="shared" si="6"/>
        <v/>
      </c>
      <c r="Q12" s="5" t="str">
        <f t="shared" si="7"/>
        <v/>
      </c>
      <c r="R12" s="70" t="str">
        <f t="shared" si="8"/>
        <v/>
      </c>
      <c r="S12" s="70" t="str">
        <f t="shared" si="9"/>
        <v/>
      </c>
      <c r="T12" s="70" t="str">
        <f t="shared" si="10"/>
        <v/>
      </c>
      <c r="U12" s="4" t="str">
        <f t="shared" si="11"/>
        <v/>
      </c>
      <c r="V12" s="4" t="str">
        <f t="shared" si="12"/>
        <v/>
      </c>
      <c r="W12" s="4"/>
      <c r="X12" s="4"/>
      <c r="AJ12" s="96" t="s">
        <v>21</v>
      </c>
      <c r="AK12" s="95"/>
    </row>
    <row r="13" spans="1:45" ht="21" customHeight="1">
      <c r="A13" s="17">
        <v>6</v>
      </c>
      <c r="B13" s="11">
        <v>42887</v>
      </c>
      <c r="C13" s="5" t="str">
        <f>IF(AND($E$4=""),"",IF(AND(AO$2&lt;6),"",C12))</f>
        <v/>
      </c>
      <c r="D13" s="4" t="str">
        <f t="shared" si="0"/>
        <v/>
      </c>
      <c r="E13" s="5" t="str">
        <f t="shared" si="1"/>
        <v/>
      </c>
      <c r="F13" s="4"/>
      <c r="G13" s="4"/>
      <c r="H13" s="5" t="str">
        <f>IF(AND($E$4=""),"",IF(AND(AO$2&lt;6),"",H12))</f>
        <v/>
      </c>
      <c r="I13" s="4" t="str">
        <f t="shared" si="3"/>
        <v/>
      </c>
      <c r="J13" s="5" t="str">
        <f t="shared" si="4"/>
        <v/>
      </c>
      <c r="K13" s="4"/>
      <c r="L13" s="4"/>
      <c r="M13" s="5" t="str">
        <f t="shared" si="6"/>
        <v/>
      </c>
      <c r="N13" s="5" t="str">
        <f t="shared" si="6"/>
        <v/>
      </c>
      <c r="O13" s="5" t="str">
        <f t="shared" si="6"/>
        <v/>
      </c>
      <c r="P13" s="5" t="str">
        <f t="shared" si="6"/>
        <v/>
      </c>
      <c r="Q13" s="5" t="str">
        <f t="shared" si="7"/>
        <v/>
      </c>
      <c r="R13" s="70" t="str">
        <f t="shared" si="8"/>
        <v/>
      </c>
      <c r="S13" s="70" t="str">
        <f t="shared" si="9"/>
        <v/>
      </c>
      <c r="T13" s="70" t="str">
        <f t="shared" si="10"/>
        <v/>
      </c>
      <c r="U13" s="4" t="str">
        <f t="shared" si="11"/>
        <v/>
      </c>
      <c r="V13" s="4" t="str">
        <f t="shared" si="12"/>
        <v/>
      </c>
      <c r="W13" s="4"/>
      <c r="X13" s="4"/>
      <c r="AJ13" s="18"/>
      <c r="AK13" s="18"/>
    </row>
    <row r="14" spans="1:45" ht="18.75">
      <c r="A14" s="97" t="s">
        <v>22</v>
      </c>
      <c r="B14" s="98"/>
      <c r="C14" s="6">
        <f>IF(AND($E$3=""),"",SUM(C8:C13))</f>
        <v>143700</v>
      </c>
      <c r="D14" s="6">
        <f t="shared" ref="D14:U14" si="15">IF(AND($E$3=""),"",SUM(D8:D13))</f>
        <v>7185</v>
      </c>
      <c r="E14" s="6">
        <f t="shared" si="15"/>
        <v>14370</v>
      </c>
      <c r="F14" s="6">
        <f t="shared" si="15"/>
        <v>0</v>
      </c>
      <c r="G14" s="6">
        <f t="shared" si="15"/>
        <v>165255</v>
      </c>
      <c r="H14" s="6">
        <f t="shared" si="15"/>
        <v>143700</v>
      </c>
      <c r="I14" s="6">
        <f t="shared" si="15"/>
        <v>5748</v>
      </c>
      <c r="J14" s="6">
        <f t="shared" si="15"/>
        <v>14370</v>
      </c>
      <c r="K14" s="6">
        <f t="shared" si="15"/>
        <v>0</v>
      </c>
      <c r="L14" s="6">
        <f t="shared" si="15"/>
        <v>163818</v>
      </c>
      <c r="M14" s="6">
        <f t="shared" si="15"/>
        <v>0</v>
      </c>
      <c r="N14" s="6">
        <f t="shared" si="15"/>
        <v>1437</v>
      </c>
      <c r="O14" s="6">
        <f t="shared" si="15"/>
        <v>0</v>
      </c>
      <c r="P14" s="6">
        <f t="shared" si="15"/>
        <v>0</v>
      </c>
      <c r="Q14" s="6">
        <f t="shared" si="15"/>
        <v>1437</v>
      </c>
      <c r="R14" s="6">
        <f t="shared" si="15"/>
        <v>15090</v>
      </c>
      <c r="S14" s="6">
        <f t="shared" si="15"/>
        <v>14946</v>
      </c>
      <c r="T14" s="6">
        <f t="shared" si="15"/>
        <v>144</v>
      </c>
      <c r="U14" s="6">
        <f t="shared" si="15"/>
        <v>144</v>
      </c>
      <c r="V14" s="7">
        <f>IF(AND($E$3=""),"",SUM(V8:V13))</f>
        <v>1293</v>
      </c>
      <c r="W14" s="99"/>
      <c r="X14" s="100"/>
    </row>
    <row r="15" spans="1:45" ht="18.75">
      <c r="B15" s="19"/>
      <c r="C15" s="8"/>
      <c r="D15" s="8"/>
      <c r="E15" s="8"/>
      <c r="F15" s="8"/>
      <c r="G15" s="8"/>
      <c r="H15" s="8"/>
      <c r="I15" s="8"/>
      <c r="J15" s="8"/>
      <c r="K15" s="138" t="s">
        <v>23</v>
      </c>
      <c r="L15" s="138"/>
      <c r="M15" s="102" t="str">
        <f>IF(AND($E$3=""),"",IF(AND(V14=0),"","( Rs. "&amp;LOOKUP(IF(INT(RIGHT(V14,7)/100000)&gt;19,INT(RIGHT(V14,7)/1000000),IF(INT(RIGHT(V14,7)/100000)&gt;=10,INT(RIGHT(V14,7)/100000),0)),{0,1,2,3,4,5,6,7,8,9,10,11,12,13,14,15,16,17,18,19},{""," TEN "," TWENTY "," THIRTY "," FOURTY "," FIFTY "," SIXTY "," SEVENTY "," EIGHTY "," NINETY "," TEN "," ELEVEN "," TWELVE "," THIRTEEN "," FOURTEEN "," FIFTEEN "," SIXTEEN"," SEVENTEEN"," EIGHTEEN "," NINETEEN "})&amp;IF((IF(INT(RIGHT(V14,7)/100000)&gt;19,INT(RIGHT(V14,7)/1000000),IF(INT(RIGHT(V14,7)/100000)&gt;=10,INT(RIGHT(V14,7)/100000),0))+IF(INT(RIGHT(V14,7)/100000)&gt;19,INT(RIGHT(V14,6)/100000),IF(INT(RIGHT(V14,7)/100000)&gt;10,0,INT(RIGHT(V14,6)/100000))))&gt;0,LOOKUP(IF(INT(RIGHT(V14,7)/100000)&gt;19,INT(RIGHT(V14,6)/100000),IF(INT(RIGHT(V14,7)/100000)&gt;10,0,INT(RIGHT(V14,6)/100000))),{0,1,2,3,4,5,6,7,8,9,10,11,12,13,14,15,16,17,18,19},{""," ONE "," TWO "," THREE "," FOUR "," FIVE "," SIX "," SEVEN "," EIGHT "," NINE "," TEN "," ELEVEN "," TWELVE "," THIRTEEN "," FOURTEEN "," FIFTEEN "," SIXTEEN"," SEVENTEEN"," EIGHTEEN "," NINETEEN "})&amp;" Lac. "," ")&amp;LOOKUP(IF(INT(RIGHT(V14,5)/1000)&gt;19,INT(RIGHT(V14,5)/10000),IF(INT(RIGHT(V14,5)/1000)&gt;=10,INT(RIGHT(V14,5)/1000),0)),{0,1,2,3,4,5,6,7,8,9,10,11,12,13,14,15,16,17,18,19},{""," TEN "," TWENTY "," THIRTY "," FOURTY "," FIFTY "," SIXTY "," SEVENTY "," EIGHTY "," NINETY "," TEN "," ELEVEN "," TWELVE "," THIRTEEN "," FOURTEEN "," FIFTEEN "," SIXTEEN"," SEVENTEEN"," EIGHTEEN "," NINETEEN "})&amp;IF((IF(INT(RIGHT(V14,5)/1000)&gt;19,INT(RIGHT(V14,4)/1000),IF(INT(RIGHT(V14,5)/1000)&gt;10,0,INT(RIGHT(V14,4)/1000)))+IF(INT(RIGHT(V14,5)/1000)&gt;19,INT(RIGHT(V14,5)/10000),IF(INT(RIGHT(V14,5)/1000)&gt;=10,INT(RIGHT(V14,5)/1000),0)))&gt;0,LOOKUP(IF(INT(RIGHT(V14,5)/1000)&gt;19,INT(RIGHT(V14,4)/1000),IF(INT(RIGHT(V14,5)/1000)&gt;10,0,INT(RIGHT(V14,4)/1000))),{0,1,2,3,4,5,6,7,8,9,10,11,12,13,14,15,16,17,18,19},{""," ONE "," TWO "," THREE "," FOUR "," FIVE "," SIX "," SEVEN "," EIGHT "," NINE "," TEN "," ELEVEN "," TWELVE "," THIRTEEN "," FOURTEEN "," FIFTEEN "," SIXTEEN"," SEVENTEEN"," EIGHTEEN "," NINETEEN "})&amp;" THOUSAND "," ")&amp;IF((INT((RIGHT(V14,3))/100))&gt;0,LOOKUP(INT((RIGHT(V14,3))/100),{0,1,2,3,4,5,6,7,8,9,10,11,12,13,14,15,16,17,18,19},{""," ONE "," TWO "," THREE "," FOUR "," FIVE "," SIX "," SEVEN "," EIGHT "," NINE "," TEN "," ELEVEN "," TWELVE "," THIRTEEN "," FOURTEEN "," FIFTEEN "," SIXTEEN"," SEVENTEEN"," EIGHTEEN "," NINETEEN "})&amp;" HUNDRED "," ")&amp;LOOKUP(IF(INT(RIGHT(V14,2))&gt;19,INT(RIGHT(V14,2)/10),IF(INT(RIGHT(V14,2))&gt;=10,INT(RIGHT(V14,2)),0)),{0,1,2,3,4,5,6,7,8,9,10,11,12,13,14,15,16,17,18,19},{""," TEN "," TWENTY "," THIRTY "," FOURTY "," FIFTY "," SIXTY "," SEVENTY "," EIGHTY "," NINETY "," TEN "," ELEVEN "," TWELVE "," THIRTEEN "," FOURTEEN "," FIFTEEN "," SIXTEEN"," SEVENTEEN"," EIGHTEEN "," NINETEEN "})&amp;LOOKUP(IF(INT(RIGHT(V14,2))&lt;10,INT(RIGHT(V14,1)),IF(INT(RIGHT(V14,2))&lt;20,0,INT(RIGHT(V14,1)))),{0,1,2,3,4,5,6,7,8,9,10,11,12,13,14,15,16,17,18,19},{""," ONE "," TWO "," THREE "," FOUR "," FIVE "," SIX "," SEVEN "," EIGHT "," NINE "," TEN "," ELEVEN "," TWELVE "," THIRTEEN "," FOURTEEN "," FIFTEEN "," SIXTEEN"," SEVENTEEN"," EIGHTEEN "," NINETEEN "})&amp;" Only)"))</f>
        <v>( Rs.   ONE  THOUSAND  TWO  HUNDRED  NINETY  THREE  Only)</v>
      </c>
      <c r="N15" s="102"/>
      <c r="O15" s="102"/>
      <c r="P15" s="102"/>
      <c r="Q15" s="102"/>
      <c r="R15" s="102"/>
      <c r="S15" s="102"/>
      <c r="T15" s="102"/>
      <c r="U15" s="102"/>
      <c r="V15" s="102"/>
      <c r="W15" s="102"/>
      <c r="X15" s="102"/>
    </row>
    <row r="16" spans="1:45" ht="17.25">
      <c r="B16" s="139" t="s">
        <v>87</v>
      </c>
      <c r="C16" s="140"/>
      <c r="D16" s="141"/>
      <c r="E16" s="128">
        <f>IF(AND($E$4=""),"",M14)</f>
        <v>0</v>
      </c>
      <c r="F16" s="130"/>
      <c r="G16" s="64"/>
      <c r="H16" s="128" t="s">
        <v>81</v>
      </c>
      <c r="I16" s="129"/>
      <c r="J16" s="130"/>
      <c r="K16" s="128">
        <f>IF(AND($E$4=""),"",T14)</f>
        <v>144</v>
      </c>
      <c r="L16" s="130"/>
      <c r="M16" s="66"/>
      <c r="N16" s="66"/>
      <c r="O16" s="66"/>
      <c r="P16" s="66"/>
      <c r="Q16" s="66"/>
      <c r="R16" s="66"/>
      <c r="S16" s="66"/>
      <c r="T16" s="66"/>
      <c r="U16" s="66"/>
      <c r="V16" s="66"/>
      <c r="W16" s="66"/>
      <c r="X16" s="66"/>
    </row>
    <row r="17" spans="1:24" ht="17.25">
      <c r="B17" s="139" t="s">
        <v>88</v>
      </c>
      <c r="C17" s="140"/>
      <c r="D17" s="141"/>
      <c r="E17" s="128">
        <f>IF(AND($E$4=""),"",N14)</f>
        <v>1437</v>
      </c>
      <c r="F17" s="130"/>
      <c r="G17" s="64"/>
      <c r="H17" s="142" t="s">
        <v>91</v>
      </c>
      <c r="I17" s="142"/>
      <c r="J17" s="142"/>
      <c r="K17" s="131">
        <f>IF(AND($E$4=""),"",V14)</f>
        <v>1293</v>
      </c>
      <c r="L17" s="131"/>
      <c r="M17" s="66"/>
      <c r="N17" s="66"/>
      <c r="O17" s="66"/>
      <c r="P17" s="66"/>
      <c r="Q17" s="66"/>
      <c r="R17" s="66"/>
      <c r="S17" s="66"/>
      <c r="T17" s="66"/>
      <c r="U17" s="66"/>
      <c r="V17" s="66"/>
      <c r="W17" s="66"/>
      <c r="X17" s="66"/>
    </row>
    <row r="18" spans="1:24" ht="18.75">
      <c r="B18" s="139" t="s">
        <v>89</v>
      </c>
      <c r="C18" s="140"/>
      <c r="D18" s="141"/>
      <c r="E18" s="128">
        <f>IF(AND($E$4=""),"",O14+P14)</f>
        <v>0</v>
      </c>
      <c r="F18" s="130"/>
      <c r="G18" s="64"/>
      <c r="H18" s="64"/>
      <c r="I18" s="64"/>
      <c r="J18" s="64"/>
      <c r="K18" s="65"/>
      <c r="L18" s="65"/>
      <c r="M18" s="66"/>
      <c r="N18" s="66"/>
      <c r="O18" s="66"/>
      <c r="P18" s="66"/>
      <c r="Q18" s="66"/>
      <c r="R18" s="66"/>
      <c r="S18" s="66"/>
      <c r="T18" s="66"/>
      <c r="U18" s="66"/>
      <c r="V18" s="66"/>
      <c r="W18" s="66"/>
      <c r="X18" s="66"/>
    </row>
    <row r="19" spans="1:24" ht="18.75">
      <c r="B19" s="139" t="s">
        <v>90</v>
      </c>
      <c r="C19" s="140"/>
      <c r="D19" s="141"/>
      <c r="E19" s="128">
        <f>IF(AND($E$4=""),"",Q14)</f>
        <v>1437</v>
      </c>
      <c r="F19" s="130"/>
      <c r="G19" s="64"/>
      <c r="H19" s="64"/>
      <c r="I19" s="64"/>
      <c r="J19" s="64"/>
      <c r="K19" s="65"/>
      <c r="L19" s="65"/>
      <c r="M19" s="66"/>
      <c r="N19" s="66"/>
      <c r="O19" s="66"/>
      <c r="P19" s="66"/>
      <c r="Q19" s="66"/>
      <c r="R19" s="66"/>
      <c r="S19" s="66"/>
      <c r="T19" s="66"/>
      <c r="U19" s="66"/>
      <c r="V19" s="66"/>
      <c r="W19" s="66"/>
      <c r="X19" s="66"/>
    </row>
    <row r="20" spans="1:24" ht="18.75">
      <c r="B20" s="67"/>
      <c r="C20" s="67"/>
      <c r="D20" s="67"/>
      <c r="E20" s="67"/>
      <c r="F20" s="67"/>
      <c r="G20" s="64"/>
      <c r="H20" s="64"/>
      <c r="I20" s="64"/>
      <c r="J20" s="64"/>
      <c r="K20" s="65"/>
      <c r="L20" s="65"/>
      <c r="M20" s="66"/>
      <c r="N20" s="66"/>
      <c r="O20" s="66"/>
      <c r="P20" s="66"/>
      <c r="Q20" s="66"/>
      <c r="R20" s="66"/>
      <c r="S20" s="66"/>
      <c r="T20" s="66"/>
      <c r="U20" s="66"/>
      <c r="V20" s="66"/>
      <c r="W20" s="66"/>
      <c r="X20" s="66"/>
    </row>
    <row r="21" spans="1:24" ht="18.75">
      <c r="A21" s="20"/>
      <c r="B21" s="21" t="s">
        <v>24</v>
      </c>
      <c r="C21" s="103"/>
      <c r="D21" s="103"/>
      <c r="E21" s="103"/>
      <c r="F21" s="103"/>
      <c r="G21" s="103"/>
      <c r="H21" s="103"/>
      <c r="I21" s="22"/>
      <c r="J21" s="103" t="s">
        <v>25</v>
      </c>
      <c r="K21" s="103"/>
      <c r="L21" s="104"/>
      <c r="M21" s="104"/>
      <c r="U21" s="23"/>
      <c r="V21" s="23"/>
      <c r="W21" s="23"/>
      <c r="X21" s="23"/>
    </row>
    <row r="22" spans="1:24" ht="18.75">
      <c r="A22" s="20"/>
      <c r="B22" s="145" t="s">
        <v>40</v>
      </c>
      <c r="C22" s="145"/>
      <c r="D22" s="145"/>
      <c r="E22" s="145"/>
      <c r="F22" s="145"/>
      <c r="G22" s="145"/>
      <c r="H22" s="145"/>
      <c r="I22" s="145"/>
      <c r="J22" s="24"/>
      <c r="K22" s="24"/>
      <c r="L22" s="24"/>
      <c r="M22" s="24"/>
      <c r="U22" s="91" t="s">
        <v>38</v>
      </c>
      <c r="V22" s="91"/>
      <c r="W22" s="91"/>
      <c r="X22" s="91"/>
    </row>
    <row r="23" spans="1:24" ht="18.75">
      <c r="A23" s="25">
        <v>1</v>
      </c>
      <c r="B23" s="143" t="s">
        <v>41</v>
      </c>
      <c r="C23" s="143"/>
      <c r="D23" s="143"/>
      <c r="E23" s="143"/>
      <c r="F23" s="143"/>
      <c r="G23" s="143"/>
      <c r="H23" s="9"/>
      <c r="I23" s="9"/>
      <c r="J23" s="20"/>
      <c r="K23" s="20"/>
      <c r="L23" s="20"/>
      <c r="M23" s="20"/>
      <c r="U23" s="146" t="s">
        <v>44</v>
      </c>
      <c r="V23" s="146"/>
      <c r="W23" s="146"/>
      <c r="X23" s="146"/>
    </row>
    <row r="24" spans="1:24" ht="18.75" customHeight="1">
      <c r="A24" s="35">
        <v>2</v>
      </c>
      <c r="B24" s="143" t="s">
        <v>42</v>
      </c>
      <c r="C24" s="143"/>
      <c r="D24" s="143"/>
      <c r="E24" s="143"/>
      <c r="F24" s="144" t="str">
        <f>IF(AND($E$3=""),"",CONCATENATE(E3,",","  ",J3))</f>
        <v>JAGDISH SINGH,  Teacher</v>
      </c>
      <c r="G24" s="144"/>
      <c r="H24" s="144"/>
      <c r="I24" s="144"/>
      <c r="J24" s="144"/>
      <c r="K24" s="144"/>
      <c r="L24" s="20"/>
      <c r="M24" s="20"/>
      <c r="U24" s="90" t="s">
        <v>39</v>
      </c>
      <c r="V24" s="90"/>
      <c r="W24" s="90"/>
      <c r="X24" s="90"/>
    </row>
    <row r="25" spans="1:24" ht="18.75">
      <c r="A25" s="27">
        <v>3</v>
      </c>
      <c r="B25" s="143" t="s">
        <v>43</v>
      </c>
      <c r="C25" s="143"/>
      <c r="D25" s="28"/>
      <c r="E25" s="28"/>
      <c r="F25" s="20"/>
      <c r="G25" s="20"/>
      <c r="H25" s="20"/>
      <c r="I25" s="29"/>
      <c r="J25" s="30"/>
      <c r="K25" s="30"/>
      <c r="L25" s="30"/>
      <c r="M25" s="30"/>
      <c r="R25" s="30"/>
      <c r="S25" s="30"/>
      <c r="T25" s="30"/>
      <c r="U25" s="90"/>
      <c r="V25" s="90"/>
      <c r="W25" s="90"/>
      <c r="X25" s="90"/>
    </row>
    <row r="26" spans="1:24" ht="18.75">
      <c r="A26" s="28"/>
      <c r="B26" s="28"/>
      <c r="C26" s="28"/>
      <c r="D26" s="28"/>
      <c r="E26" s="28"/>
      <c r="F26" s="20"/>
      <c r="G26" s="20"/>
      <c r="H26" s="20"/>
      <c r="I26" s="29"/>
      <c r="J26" s="31"/>
      <c r="K26" s="31"/>
      <c r="L26" s="31"/>
      <c r="M26" s="31"/>
      <c r="R26" s="31"/>
      <c r="S26" s="31"/>
      <c r="T26" s="31"/>
      <c r="U26" s="23"/>
      <c r="V26" s="23"/>
      <c r="W26" s="23"/>
      <c r="X26" s="23"/>
    </row>
    <row r="27" spans="1:24" ht="18.75">
      <c r="A27" s="20"/>
      <c r="B27" s="20"/>
      <c r="C27" s="20"/>
      <c r="D27" s="20"/>
      <c r="E27" s="20"/>
      <c r="F27" s="20"/>
      <c r="G27" s="20"/>
      <c r="H27" s="20"/>
      <c r="I27" s="29"/>
      <c r="J27" s="32"/>
      <c r="K27" s="32"/>
      <c r="L27" s="32"/>
      <c r="M27" s="32"/>
      <c r="R27" s="32"/>
      <c r="S27" s="32"/>
      <c r="T27" s="32"/>
      <c r="U27" s="23"/>
      <c r="V27" s="23"/>
      <c r="W27" s="23"/>
      <c r="X27" s="23"/>
    </row>
    <row r="28" spans="1:24" ht="18.75">
      <c r="A28" s="20"/>
      <c r="B28" s="20"/>
      <c r="C28" s="20"/>
      <c r="D28" s="20"/>
      <c r="E28" s="20"/>
      <c r="F28" s="20"/>
      <c r="G28" s="20"/>
      <c r="H28" s="20"/>
      <c r="I28" s="20"/>
      <c r="J28" s="32"/>
      <c r="K28" s="32"/>
      <c r="L28" s="32"/>
      <c r="M28" s="32"/>
      <c r="R28" s="32"/>
      <c r="S28" s="32"/>
      <c r="T28" s="32"/>
      <c r="U28" s="32"/>
    </row>
  </sheetData>
  <sheetProtection password="C1FB" sheet="1" objects="1" scenarios="1" formatCells="0" formatColumns="0" formatRows="0"/>
  <mergeCells count="52">
    <mergeCell ref="B24:E24"/>
    <mergeCell ref="F24:K24"/>
    <mergeCell ref="U24:X25"/>
    <mergeCell ref="B25:C25"/>
    <mergeCell ref="B18:D18"/>
    <mergeCell ref="E18:F18"/>
    <mergeCell ref="B19:D19"/>
    <mergeCell ref="E19:F19"/>
    <mergeCell ref="C21:H21"/>
    <mergeCell ref="J21:K21"/>
    <mergeCell ref="L21:M21"/>
    <mergeCell ref="B22:I22"/>
    <mergeCell ref="U22:X22"/>
    <mergeCell ref="B23:G23"/>
    <mergeCell ref="U23:X23"/>
    <mergeCell ref="B16:D16"/>
    <mergeCell ref="E16:F16"/>
    <mergeCell ref="H16:J16"/>
    <mergeCell ref="K16:L16"/>
    <mergeCell ref="B17:D17"/>
    <mergeCell ref="E17:F17"/>
    <mergeCell ref="H17:J17"/>
    <mergeCell ref="K17:L17"/>
    <mergeCell ref="AJ11:AK11"/>
    <mergeCell ref="AJ12:AK12"/>
    <mergeCell ref="A14:B14"/>
    <mergeCell ref="W14:X14"/>
    <mergeCell ref="K15:L15"/>
    <mergeCell ref="M15:X15"/>
    <mergeCell ref="AJ10:AK10"/>
    <mergeCell ref="C4:D4"/>
    <mergeCell ref="AD4:AF4"/>
    <mergeCell ref="A6:A7"/>
    <mergeCell ref="B6:B7"/>
    <mergeCell ref="C6:G6"/>
    <mergeCell ref="H6:L6"/>
    <mergeCell ref="M6:Q6"/>
    <mergeCell ref="R6:T6"/>
    <mergeCell ref="U6:U7"/>
    <mergeCell ref="V6:V7"/>
    <mergeCell ref="W6:W7"/>
    <mergeCell ref="X6:X7"/>
    <mergeCell ref="AJ7:AK7"/>
    <mergeCell ref="AJ8:AK8"/>
    <mergeCell ref="AJ9:AK9"/>
    <mergeCell ref="C1:T1"/>
    <mergeCell ref="P3:W3"/>
    <mergeCell ref="F2:Q2"/>
    <mergeCell ref="B3:D3"/>
    <mergeCell ref="E3:H3"/>
    <mergeCell ref="J3:L3"/>
    <mergeCell ref="M3:O3"/>
  </mergeCells>
  <hyperlinks>
    <hyperlink ref="AJ12" r:id="rId1"/>
  </hyperlink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vt:lpstr>
      <vt:lpstr>IN ENG</vt:lpstr>
      <vt:lpstr>IN HINDI</vt:lpstr>
      <vt:lpstr>'IN ENG'!Print_Area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2018-05-07T14:02:46Z</dcterms:modified>
</cp:coreProperties>
</file>