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 name="Unlock" sheetId="21" r:id="rId3"/>
  </sheets>
  <definedNames>
    <definedName name="_xlnm.Print_Area" localSheetId="1">Arrear!$A$1:$T$25</definedName>
  </definedNames>
  <calcPr calcId="124519"/>
</workbook>
</file>

<file path=xl/calcChain.xml><?xml version="1.0" encoding="utf-8"?>
<calcChain xmlns="http://schemas.openxmlformats.org/spreadsheetml/2006/main">
  <c r="G9" i="21"/>
  <c r="H9" s="1"/>
  <c r="C9"/>
  <c r="Q3"/>
  <c r="J3"/>
  <c r="A2"/>
  <c r="AB1"/>
  <c r="Y1"/>
  <c r="X1"/>
  <c r="AB1" i="2"/>
  <c r="Q3"/>
  <c r="Y1"/>
  <c r="X1"/>
  <c r="G21" i="21" l="1"/>
  <c r="C11"/>
  <c r="C12"/>
  <c r="O12" s="1"/>
  <c r="C13"/>
  <c r="C14"/>
  <c r="O14" s="1"/>
  <c r="G11"/>
  <c r="G12"/>
  <c r="I12" s="1"/>
  <c r="G13"/>
  <c r="E9"/>
  <c r="I9"/>
  <c r="K9"/>
  <c r="E11"/>
  <c r="M11" s="1"/>
  <c r="K11"/>
  <c r="D12"/>
  <c r="L12" s="1"/>
  <c r="F12"/>
  <c r="N12" s="1"/>
  <c r="J12"/>
  <c r="P12"/>
  <c r="R12"/>
  <c r="E13"/>
  <c r="M13" s="1"/>
  <c r="K13"/>
  <c r="D14"/>
  <c r="L14" s="1"/>
  <c r="F14"/>
  <c r="N14" s="1"/>
  <c r="J14"/>
  <c r="P14"/>
  <c r="R14"/>
  <c r="D9"/>
  <c r="F9" s="1"/>
  <c r="J9"/>
  <c r="E12"/>
  <c r="M12" s="1"/>
  <c r="K12"/>
  <c r="E14"/>
  <c r="M14" s="1"/>
  <c r="K14"/>
  <c r="G9" i="2"/>
  <c r="H9" s="1"/>
  <c r="C9"/>
  <c r="D9" s="1"/>
  <c r="J3"/>
  <c r="G21" s="1"/>
  <c r="G12"/>
  <c r="I12" s="1"/>
  <c r="A2"/>
  <c r="H12" i="21" l="1"/>
  <c r="I13"/>
  <c r="H13"/>
  <c r="I11"/>
  <c r="H11"/>
  <c r="C10"/>
  <c r="O13"/>
  <c r="R13"/>
  <c r="J13"/>
  <c r="D13"/>
  <c r="L13" s="1"/>
  <c r="P13"/>
  <c r="F13"/>
  <c r="N13" s="1"/>
  <c r="O11"/>
  <c r="R11"/>
  <c r="J11"/>
  <c r="D11"/>
  <c r="L11" s="1"/>
  <c r="P11"/>
  <c r="F11"/>
  <c r="N11" s="1"/>
  <c r="G10"/>
  <c r="N9"/>
  <c r="P9" s="1"/>
  <c r="S14"/>
  <c r="Q14"/>
  <c r="S12"/>
  <c r="Q12"/>
  <c r="L9"/>
  <c r="M9"/>
  <c r="E9" i="2"/>
  <c r="K9"/>
  <c r="G10"/>
  <c r="I10" s="1"/>
  <c r="G13"/>
  <c r="I13" s="1"/>
  <c r="C10"/>
  <c r="G11" s="1"/>
  <c r="H12"/>
  <c r="H10"/>
  <c r="I9"/>
  <c r="L9"/>
  <c r="I10" i="21" l="1"/>
  <c r="H10"/>
  <c r="S11"/>
  <c r="Q11"/>
  <c r="S13"/>
  <c r="Q13"/>
  <c r="K10"/>
  <c r="K15" s="1"/>
  <c r="D10"/>
  <c r="J10"/>
  <c r="J15" s="1"/>
  <c r="C15"/>
  <c r="E10"/>
  <c r="Q9"/>
  <c r="O9"/>
  <c r="M9" i="2"/>
  <c r="D10"/>
  <c r="E10"/>
  <c r="I11"/>
  <c r="H11"/>
  <c r="H13"/>
  <c r="J9"/>
  <c r="F9"/>
  <c r="K10"/>
  <c r="C11"/>
  <c r="M10" i="21" l="1"/>
  <c r="M15" s="1"/>
  <c r="E15"/>
  <c r="D15"/>
  <c r="L10"/>
  <c r="L15" s="1"/>
  <c r="F10"/>
  <c r="R9"/>
  <c r="P11" i="2"/>
  <c r="N9"/>
  <c r="O9" s="1"/>
  <c r="L10"/>
  <c r="E11"/>
  <c r="D11"/>
  <c r="M10"/>
  <c r="J10"/>
  <c r="K11"/>
  <c r="F10"/>
  <c r="C12"/>
  <c r="N10" i="21" l="1"/>
  <c r="P10" s="1"/>
  <c r="P15" s="1"/>
  <c r="F15"/>
  <c r="S9"/>
  <c r="P12" i="2"/>
  <c r="R12"/>
  <c r="O12"/>
  <c r="Q9"/>
  <c r="P9"/>
  <c r="E12"/>
  <c r="D12"/>
  <c r="N10"/>
  <c r="O10" s="1"/>
  <c r="M11"/>
  <c r="L11"/>
  <c r="J11"/>
  <c r="F12"/>
  <c r="K12"/>
  <c r="F11"/>
  <c r="C13"/>
  <c r="G14" i="21" s="1"/>
  <c r="I14" l="1"/>
  <c r="I15" s="1"/>
  <c r="H14"/>
  <c r="H15" s="1"/>
  <c r="G15"/>
  <c r="Q10"/>
  <c r="Q15" s="1"/>
  <c r="O10"/>
  <c r="N15"/>
  <c r="R9" i="2"/>
  <c r="S9" s="1"/>
  <c r="Q10"/>
  <c r="P10"/>
  <c r="G14"/>
  <c r="H14" s="1"/>
  <c r="R13"/>
  <c r="O13"/>
  <c r="P13"/>
  <c r="I14"/>
  <c r="E13"/>
  <c r="D13"/>
  <c r="N11"/>
  <c r="O11" s="1"/>
  <c r="C14"/>
  <c r="J12"/>
  <c r="N12" s="1"/>
  <c r="L12"/>
  <c r="M12"/>
  <c r="K13"/>
  <c r="R10" i="21" l="1"/>
  <c r="O15"/>
  <c r="R10" i="2"/>
  <c r="S10" s="1"/>
  <c r="P14"/>
  <c r="R14"/>
  <c r="O14"/>
  <c r="S12"/>
  <c r="Q12"/>
  <c r="Q11"/>
  <c r="R11" s="1"/>
  <c r="S11" s="1"/>
  <c r="E14"/>
  <c r="M14" s="1"/>
  <c r="D14"/>
  <c r="K14"/>
  <c r="J14"/>
  <c r="M13"/>
  <c r="J13"/>
  <c r="F13"/>
  <c r="L13"/>
  <c r="S10" i="21" l="1"/>
  <c r="S15" s="1"/>
  <c r="J16" s="1"/>
  <c r="R15"/>
  <c r="L14" i="2"/>
  <c r="P15"/>
  <c r="G15"/>
  <c r="F14"/>
  <c r="N14" s="1"/>
  <c r="N13"/>
  <c r="S13" l="1"/>
  <c r="Q13"/>
  <c r="S14"/>
  <c r="Q14"/>
  <c r="I15"/>
  <c r="H15"/>
  <c r="C15"/>
  <c r="K15"/>
  <c r="J15"/>
  <c r="L15"/>
  <c r="D15"/>
  <c r="M15" l="1"/>
  <c r="E15"/>
  <c r="N15" l="1"/>
  <c r="O15"/>
  <c r="F15"/>
  <c r="Q15" l="1"/>
  <c r="R15" l="1"/>
  <c r="S15"/>
  <c r="J16" s="1"/>
</calcChain>
</file>

<file path=xl/sharedStrings.xml><?xml version="1.0" encoding="utf-8"?>
<sst xmlns="http://schemas.openxmlformats.org/spreadsheetml/2006/main" count="111" uniqueCount="55">
  <si>
    <t>Serial No.</t>
  </si>
  <si>
    <t>Dearness
Allowance</t>
  </si>
  <si>
    <t>H.R.A.</t>
  </si>
  <si>
    <t>Month
&amp; 
Year</t>
  </si>
  <si>
    <t>Basic
 Pay</t>
  </si>
  <si>
    <t>Pay Due</t>
  </si>
  <si>
    <t>Pay Drawn</t>
  </si>
  <si>
    <t>Pay Difference</t>
  </si>
  <si>
    <t>NPS</t>
  </si>
  <si>
    <t>Deducation</t>
  </si>
  <si>
    <t>TOTAL</t>
  </si>
  <si>
    <t xml:space="preserve">7th Pay DA.Drawn Statement  </t>
  </si>
  <si>
    <t>Name of Employee :-</t>
  </si>
  <si>
    <t>OFFICE NAME :-</t>
  </si>
  <si>
    <t>S.R. NO.</t>
  </si>
  <si>
    <t>EMPLOYEE NAME</t>
  </si>
  <si>
    <t>POST</t>
  </si>
  <si>
    <t>How Many Months make Arrear</t>
  </si>
  <si>
    <t>7th Pay Basic</t>
  </si>
  <si>
    <t>Bill No / Date</t>
  </si>
  <si>
    <t>EMPLOYEE DETAIL</t>
  </si>
  <si>
    <t>Sr. No. -</t>
  </si>
  <si>
    <t>NPS/GPF</t>
  </si>
  <si>
    <t>GPF / NPS</t>
  </si>
  <si>
    <t>GPF</t>
  </si>
  <si>
    <t>S.R.</t>
  </si>
  <si>
    <t>Date :</t>
  </si>
  <si>
    <t>For Copying And Necessary Action</t>
  </si>
  <si>
    <t>Treasury Officer / Deputy treasury  Officer</t>
  </si>
  <si>
    <t>Related Employee Sh./Smt./Mis.</t>
  </si>
  <si>
    <t>File Register</t>
  </si>
  <si>
    <t>Amount in Words :</t>
  </si>
  <si>
    <t>ije~ iwT; xq:nso oklqnso th egkjkt dks ueu</t>
  </si>
  <si>
    <t>Income Tax / TDS</t>
  </si>
  <si>
    <t>CHETAN KUMAR</t>
  </si>
  <si>
    <t>Teacher</t>
  </si>
  <si>
    <t>LAXMAN RAM</t>
  </si>
  <si>
    <t>RAKESH KUAMR BAGHEL</t>
  </si>
  <si>
    <t>Mahendra Patel</t>
  </si>
  <si>
    <t>Government Senior Secondry School Inderwara , Pali</t>
  </si>
  <si>
    <t>Old  7th Pay DA % :-</t>
  </si>
  <si>
    <t>Old  7th Pay HRA % :-</t>
  </si>
  <si>
    <t>New  7th Pay DA % :-</t>
  </si>
  <si>
    <t>New  7th Pay HRA % :-</t>
  </si>
  <si>
    <t xml:space="preserve">Basic
</t>
  </si>
  <si>
    <t>INCOME TAX</t>
  </si>
  <si>
    <t>Total 
of 
Dedu
ction 
Col.
15 to 17</t>
  </si>
  <si>
    <t>To be 
paid
deducting
Col. 14 
form 18</t>
  </si>
  <si>
    <r>
      <t>Treasury
Bill</t>
    </r>
    <r>
      <rPr>
        <sz val="12"/>
        <color theme="1"/>
        <rFont val="Kruti Dev 010"/>
      </rPr>
      <t xml:space="preserve">@
</t>
    </r>
    <r>
      <rPr>
        <sz val="12"/>
        <color theme="1"/>
        <rFont val="Times New Roman"/>
        <family val="1"/>
      </rPr>
      <t>Voucher 
No.&amp;
Date</t>
    </r>
  </si>
  <si>
    <t>Total 
Col.
3 to 5</t>
  </si>
  <si>
    <t>Total 
Col.
7 to 9</t>
  </si>
  <si>
    <t>Total 
Col.
11 to 13</t>
  </si>
  <si>
    <t xml:space="preserve">POST:- </t>
  </si>
  <si>
    <t>HEERA LAL JAT</t>
  </si>
  <si>
    <t>Sr. Teacher</t>
  </si>
</sst>
</file>

<file path=xl/styles.xml><?xml version="1.0" encoding="utf-8"?>
<styleSheet xmlns="http://schemas.openxmlformats.org/spreadsheetml/2006/main">
  <numFmts count="1">
    <numFmt numFmtId="164" formatCode="[$-409]mmm/yy;@"/>
  </numFmts>
  <fonts count="32">
    <font>
      <sz val="11"/>
      <color theme="1"/>
      <name val="Calibri"/>
      <family val="2"/>
      <scheme val="minor"/>
    </font>
    <font>
      <sz val="14"/>
      <color theme="1"/>
      <name val="Times New Roman"/>
      <family val="1"/>
    </font>
    <font>
      <sz val="8"/>
      <color theme="1"/>
      <name val="Times New Roman"/>
      <family val="1"/>
    </font>
    <font>
      <sz val="12"/>
      <color theme="1"/>
      <name val="Times New Roman"/>
      <family val="1"/>
    </font>
    <font>
      <sz val="11"/>
      <color theme="1"/>
      <name val="Times New Roman"/>
      <family val="1"/>
    </font>
    <font>
      <sz val="14"/>
      <color theme="1"/>
      <name val="Kruti Dev 010"/>
    </font>
    <font>
      <sz val="14"/>
      <color theme="1"/>
      <name val="DevLys 010"/>
    </font>
    <font>
      <sz val="12"/>
      <color theme="1"/>
      <name val="Calibri"/>
      <family val="2"/>
      <scheme val="minor"/>
    </font>
    <font>
      <sz val="14"/>
      <color theme="1"/>
      <name val="Calibri"/>
      <family val="2"/>
      <scheme val="minor"/>
    </font>
    <font>
      <b/>
      <i/>
      <sz val="14"/>
      <color theme="1"/>
      <name val="Calibri"/>
      <family val="2"/>
      <scheme val="minor"/>
    </font>
    <font>
      <u/>
      <sz val="14"/>
      <color theme="1"/>
      <name val="Times New Roman"/>
      <family val="1"/>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i/>
      <u/>
      <sz val="14"/>
      <color rgb="FF7030A0"/>
      <name val="Calibri"/>
      <family val="2"/>
      <scheme val="minor"/>
    </font>
    <font>
      <b/>
      <sz val="12"/>
      <color theme="1"/>
      <name val="Calibri"/>
      <family val="2"/>
      <scheme val="minor"/>
    </font>
    <font>
      <b/>
      <sz val="14"/>
      <color theme="1"/>
      <name val="Calibri"/>
      <family val="2"/>
      <scheme val="minor"/>
    </font>
    <font>
      <b/>
      <sz val="9"/>
      <color theme="1"/>
      <name val="Times New Roman"/>
      <family val="1"/>
    </font>
    <font>
      <sz val="13"/>
      <color theme="1"/>
      <name val="Calibri"/>
      <family val="2"/>
      <scheme val="minor"/>
    </font>
    <font>
      <sz val="12"/>
      <color theme="1"/>
      <name val="DevLys 010"/>
    </font>
    <font>
      <b/>
      <i/>
      <sz val="12"/>
      <name val="Times New Roman"/>
      <family val="1"/>
    </font>
    <font>
      <b/>
      <i/>
      <sz val="12"/>
      <color theme="1"/>
      <name val="Calibri"/>
      <family val="2"/>
      <scheme val="minor"/>
    </font>
    <font>
      <b/>
      <sz val="11"/>
      <color rgb="FFFF0000"/>
      <name val="Times New Roman"/>
      <family val="1"/>
    </font>
    <font>
      <b/>
      <sz val="14"/>
      <color rgb="FF00B050"/>
      <name val="Calibri"/>
      <family val="2"/>
      <scheme val="minor"/>
    </font>
    <font>
      <b/>
      <sz val="12"/>
      <color rgb="FF00B050"/>
      <name val="Times New Roman"/>
      <family val="1"/>
    </font>
    <font>
      <b/>
      <i/>
      <sz val="14"/>
      <color rgb="FF002060"/>
      <name val="Calibri"/>
      <family val="2"/>
      <scheme val="minor"/>
    </font>
    <font>
      <b/>
      <sz val="12"/>
      <color theme="1"/>
      <name val="Times New Roman"/>
      <family val="1"/>
    </font>
    <font>
      <sz val="12"/>
      <color theme="1"/>
      <name val="Kruti Dev 010"/>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3" tint="-0.499984740745262"/>
        <bgColor indexed="64"/>
      </patternFill>
    </fill>
  </fills>
  <borders count="13">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style="double">
        <color theme="9" tint="-0.249977111117893"/>
      </left>
      <right style="double">
        <color theme="9" tint="-0.249977111117893"/>
      </right>
      <top/>
      <bottom style="double">
        <color theme="9" tint="-0.249977111117893"/>
      </bottom>
      <diagonal/>
    </border>
    <border>
      <left/>
      <right/>
      <top style="thin">
        <color theme="9" tint="-0.249977111117893"/>
      </top>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double">
        <color theme="9" tint="-0.249977111117893"/>
      </left>
      <right/>
      <top/>
      <bottom/>
      <diagonal/>
    </border>
    <border>
      <left/>
      <right style="double">
        <color theme="9" tint="-0.249977111117893"/>
      </right>
      <top/>
      <bottom/>
      <diagonal/>
    </border>
  </borders>
  <cellStyleXfs count="1">
    <xf numFmtId="0" fontId="0" fillId="0" borderId="0"/>
  </cellStyleXfs>
  <cellXfs count="134">
    <xf numFmtId="0" fontId="0" fillId="0" borderId="0" xfId="0"/>
    <xf numFmtId="0" fontId="6" fillId="0" borderId="0" xfId="0" applyFont="1" applyProtection="1">
      <protection hidden="1"/>
    </xf>
    <xf numFmtId="0" fontId="8" fillId="0" borderId="0" xfId="0" applyFont="1" applyProtection="1">
      <protection hidden="1"/>
    </xf>
    <xf numFmtId="0" fontId="5" fillId="0" borderId="0" xfId="0" applyFont="1" applyProtection="1">
      <protection hidden="1"/>
    </xf>
    <xf numFmtId="0" fontId="6" fillId="0" borderId="0" xfId="0" applyFont="1" applyAlignment="1" applyProtection="1">
      <alignment horizontal="left" vertical="top"/>
      <protection hidden="1"/>
    </xf>
    <xf numFmtId="0" fontId="8" fillId="0" borderId="0" xfId="0" applyFont="1" applyAlignment="1" applyProtection="1">
      <alignment horizontal="right"/>
      <protection hidden="1"/>
    </xf>
    <xf numFmtId="0" fontId="7" fillId="0" borderId="0" xfId="0" applyFont="1" applyAlignment="1" applyProtection="1">
      <alignment horizontal="right" vertical="center"/>
      <protection hidden="1"/>
    </xf>
    <xf numFmtId="0" fontId="23" fillId="0" borderId="0" xfId="0" applyFont="1" applyProtection="1">
      <protection hidden="1"/>
    </xf>
    <xf numFmtId="0" fontId="6" fillId="0" borderId="0" xfId="0" applyFont="1" applyAlignment="1" applyProtection="1">
      <protection hidden="1"/>
    </xf>
    <xf numFmtId="0" fontId="19" fillId="0" borderId="0" xfId="0" applyFont="1" applyAlignment="1" applyProtection="1">
      <protection hidden="1"/>
    </xf>
    <xf numFmtId="0" fontId="0" fillId="0" borderId="0" xfId="0" applyProtection="1">
      <protection hidden="1"/>
    </xf>
    <xf numFmtId="0" fontId="8"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1" xfId="0" applyFont="1" applyBorder="1" applyAlignment="1" applyProtection="1">
      <alignment horizontal="center"/>
      <protection hidden="1"/>
    </xf>
    <xf numFmtId="0" fontId="11" fillId="0" borderId="1" xfId="0" applyFont="1" applyBorder="1" applyAlignment="1" applyProtection="1">
      <alignment horizontal="center" vertical="center"/>
      <protection hidden="1"/>
    </xf>
    <xf numFmtId="164" fontId="11" fillId="0" borderId="1" xfId="0" applyNumberFormat="1" applyFont="1" applyBorder="1" applyAlignment="1" applyProtection="1">
      <alignment horizontal="center" vertical="center"/>
      <protection hidden="1"/>
    </xf>
    <xf numFmtId="0" fontId="21" fillId="0" borderId="1" xfId="0" applyFont="1" applyBorder="1" applyAlignment="1" applyProtection="1">
      <alignment horizontal="center" vertical="center"/>
      <protection hidden="1"/>
    </xf>
    <xf numFmtId="0" fontId="26" fillId="0" borderId="1" xfId="0" applyFont="1" applyBorder="1" applyAlignment="1" applyProtection="1">
      <alignment horizontal="center" vertical="center"/>
      <protection hidden="1"/>
    </xf>
    <xf numFmtId="0" fontId="2" fillId="0" borderId="1" xfId="0" applyFont="1" applyBorder="1" applyProtection="1">
      <protection hidden="1"/>
    </xf>
    <xf numFmtId="16" fontId="4" fillId="0" borderId="0" xfId="0" applyNumberFormat="1" applyFont="1" applyBorder="1" applyProtection="1">
      <protection hidden="1"/>
    </xf>
    <xf numFmtId="0" fontId="1" fillId="0" borderId="0" xfId="0" applyFont="1" applyBorder="1" applyProtection="1">
      <protection hidden="1"/>
    </xf>
    <xf numFmtId="0" fontId="19" fillId="3" borderId="0" xfId="0" applyFont="1" applyFill="1" applyAlignment="1" applyProtection="1">
      <alignment horizontal="center" vertical="center"/>
      <protection locked="0"/>
    </xf>
    <xf numFmtId="0" fontId="4" fillId="0" borderId="0" xfId="0" applyFont="1" applyAlignment="1" applyProtection="1">
      <alignment horizontal="center" vertical="center" wrapText="1"/>
      <protection hidden="1"/>
    </xf>
    <xf numFmtId="0" fontId="17" fillId="2" borderId="2"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0" fillId="0" borderId="0" xfId="0" applyAlignment="1" applyProtection="1">
      <alignment vertical="center"/>
      <protection hidden="1"/>
    </xf>
    <xf numFmtId="0" fontId="16" fillId="0" borderId="3" xfId="0" applyFont="1" applyBorder="1" applyAlignment="1" applyProtection="1">
      <alignment horizontal="center" vertical="center"/>
      <protection locked="0"/>
    </xf>
    <xf numFmtId="0" fontId="16" fillId="0" borderId="3" xfId="0" applyFont="1" applyBorder="1" applyAlignment="1" applyProtection="1">
      <alignment vertical="center"/>
      <protection locked="0"/>
    </xf>
    <xf numFmtId="0" fontId="19" fillId="0" borderId="3" xfId="0" applyFont="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 xfId="0" applyFont="1" applyBorder="1" applyAlignment="1" applyProtection="1">
      <alignment vertical="center"/>
      <protection locked="0"/>
    </xf>
    <xf numFmtId="0" fontId="19" fillId="0" borderId="1" xfId="0" applyFont="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7" fillId="0" borderId="4" xfId="0" applyFont="1" applyBorder="1" applyAlignment="1" applyProtection="1">
      <alignment horizontal="right" vertical="center"/>
      <protection hidden="1"/>
    </xf>
    <xf numFmtId="0" fontId="8" fillId="0" borderId="0" xfId="0" applyFont="1" applyAlignment="1" applyProtection="1">
      <alignment horizontal="right" vertical="center"/>
      <protection hidden="1"/>
    </xf>
    <xf numFmtId="0" fontId="1" fillId="0" borderId="0" xfId="0" applyFont="1" applyBorder="1" applyAlignment="1" applyProtection="1">
      <alignment horizontal="center" vertical="center"/>
      <protection hidden="1"/>
    </xf>
    <xf numFmtId="0" fontId="8" fillId="0" borderId="0" xfId="0" applyFont="1" applyAlignment="1" applyProtection="1">
      <alignment horizontal="center"/>
      <protection hidden="1"/>
    </xf>
    <xf numFmtId="0" fontId="0" fillId="5" borderId="0" xfId="0" applyFill="1" applyAlignment="1" applyProtection="1">
      <alignment horizontal="center" vertical="center"/>
      <protection hidden="1"/>
    </xf>
    <xf numFmtId="0" fontId="0" fillId="5" borderId="0" xfId="0" applyFill="1" applyProtection="1">
      <protection hidden="1"/>
    </xf>
    <xf numFmtId="0" fontId="14" fillId="5" borderId="0" xfId="0" applyFont="1" applyFill="1" applyAlignment="1" applyProtection="1">
      <alignment horizontal="center" vertical="center"/>
      <protection hidden="1"/>
    </xf>
    <xf numFmtId="0" fontId="14" fillId="5" borderId="0" xfId="0" applyFont="1" applyFill="1" applyProtection="1">
      <protection hidden="1"/>
    </xf>
    <xf numFmtId="0" fontId="14" fillId="5" borderId="0" xfId="0" applyFont="1" applyFill="1" applyAlignment="1" applyProtection="1">
      <protection hidden="1"/>
    </xf>
    <xf numFmtId="0" fontId="0" fillId="5" borderId="0" xfId="0" applyFill="1" applyAlignment="1" applyProtection="1">
      <protection hidden="1"/>
    </xf>
    <xf numFmtId="0" fontId="15" fillId="5" borderId="0" xfId="0" applyFont="1" applyFill="1" applyAlignment="1" applyProtection="1">
      <alignment horizontal="center" vertical="center" wrapText="1"/>
      <protection hidden="1"/>
    </xf>
    <xf numFmtId="0" fontId="4" fillId="5" borderId="0" xfId="0" applyFont="1" applyFill="1" applyAlignment="1" applyProtection="1">
      <alignment horizontal="center" vertical="center" wrapText="1"/>
      <protection hidden="1"/>
    </xf>
    <xf numFmtId="0" fontId="0" fillId="5" borderId="0" xfId="0" applyFill="1" applyAlignment="1" applyProtection="1">
      <alignment vertical="center"/>
      <protection hidden="1"/>
    </xf>
    <xf numFmtId="0" fontId="12" fillId="5" borderId="0" xfId="0" applyFont="1" applyFill="1" applyBorder="1" applyAlignment="1" applyProtection="1">
      <alignment vertical="center" wrapText="1"/>
      <protection hidden="1"/>
    </xf>
    <xf numFmtId="0" fontId="17" fillId="5" borderId="0" xfId="0" applyFont="1" applyFill="1" applyBorder="1" applyAlignment="1" applyProtection="1">
      <alignment vertical="center"/>
      <protection hidden="1"/>
    </xf>
    <xf numFmtId="0" fontId="28" fillId="5" borderId="2" xfId="0" applyFont="1" applyFill="1" applyBorder="1" applyAlignment="1" applyProtection="1">
      <alignment horizontal="center" vertical="center" wrapText="1"/>
      <protection hidden="1"/>
    </xf>
    <xf numFmtId="0" fontId="28" fillId="5" borderId="5" xfId="0" applyFont="1" applyFill="1" applyBorder="1" applyAlignment="1" applyProtection="1">
      <alignment horizontal="center" vertical="center" wrapText="1"/>
      <protection hidden="1"/>
    </xf>
    <xf numFmtId="0" fontId="17" fillId="5" borderId="0"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textRotation="90"/>
      <protection hidden="1"/>
    </xf>
    <xf numFmtId="0" fontId="13" fillId="0" borderId="1" xfId="0" applyFont="1" applyBorder="1" applyProtection="1">
      <protection locked="0"/>
    </xf>
    <xf numFmtId="0" fontId="0" fillId="0" borderId="0" xfId="0" applyProtection="1">
      <protection locked="0" hidden="1"/>
    </xf>
    <xf numFmtId="0" fontId="8" fillId="0" borderId="0" xfId="0" applyFont="1" applyAlignment="1" applyProtection="1">
      <alignment horizontal="right" vertical="center"/>
      <protection locked="0" hidden="1"/>
    </xf>
    <xf numFmtId="0" fontId="3" fillId="0" borderId="1" xfId="0" applyFont="1" applyBorder="1" applyAlignment="1" applyProtection="1">
      <alignment horizontal="center" vertical="center" textRotation="90"/>
      <protection locked="0" hidden="1"/>
    </xf>
    <xf numFmtId="0" fontId="2" fillId="0" borderId="1" xfId="0" applyFont="1" applyBorder="1" applyAlignment="1" applyProtection="1">
      <alignment horizontal="center"/>
      <protection locked="0" hidden="1"/>
    </xf>
    <xf numFmtId="0" fontId="11" fillId="0" borderId="1" xfId="0" applyFont="1" applyBorder="1" applyAlignment="1" applyProtection="1">
      <alignment horizontal="center" vertical="center"/>
      <protection locked="0" hidden="1"/>
    </xf>
    <xf numFmtId="0" fontId="21" fillId="0" borderId="1" xfId="0" applyFont="1" applyBorder="1" applyAlignment="1" applyProtection="1">
      <alignment horizontal="center" vertical="center"/>
      <protection locked="0" hidden="1"/>
    </xf>
    <xf numFmtId="0" fontId="26" fillId="0" borderId="1" xfId="0" applyFont="1" applyBorder="1" applyAlignment="1" applyProtection="1">
      <alignment horizontal="center" vertical="center"/>
      <protection locked="0" hidden="1"/>
    </xf>
    <xf numFmtId="0" fontId="2" fillId="0" borderId="1" xfId="0" applyFont="1" applyBorder="1" applyProtection="1">
      <protection locked="0" hidden="1"/>
    </xf>
    <xf numFmtId="0" fontId="1" fillId="0" borderId="0" xfId="0" applyFont="1" applyBorder="1" applyAlignment="1" applyProtection="1">
      <alignment horizontal="center" vertical="center"/>
      <protection locked="0" hidden="1"/>
    </xf>
    <xf numFmtId="16" fontId="4" fillId="0" borderId="0" xfId="0" applyNumberFormat="1" applyFont="1" applyBorder="1" applyProtection="1">
      <protection locked="0" hidden="1"/>
    </xf>
    <xf numFmtId="0" fontId="1" fillId="0" borderId="0" xfId="0" applyFont="1" applyBorder="1" applyProtection="1">
      <protection locked="0" hidden="1"/>
    </xf>
    <xf numFmtId="0" fontId="6" fillId="0" borderId="0" xfId="0" applyFont="1" applyProtection="1">
      <protection locked="0" hidden="1"/>
    </xf>
    <xf numFmtId="0" fontId="8" fillId="0" borderId="0" xfId="0" applyFont="1" applyProtection="1">
      <protection locked="0" hidden="1"/>
    </xf>
    <xf numFmtId="0" fontId="5" fillId="0" borderId="0" xfId="0" applyFont="1" applyProtection="1">
      <protection locked="0" hidden="1"/>
    </xf>
    <xf numFmtId="0" fontId="8" fillId="0" borderId="0" xfId="0" applyFont="1" applyAlignment="1" applyProtection="1">
      <alignment horizontal="center"/>
      <protection locked="0" hidden="1"/>
    </xf>
    <xf numFmtId="0" fontId="6" fillId="0" borderId="0" xfId="0" applyFont="1" applyAlignment="1" applyProtection="1">
      <alignment horizontal="left" vertical="top"/>
      <protection locked="0" hidden="1"/>
    </xf>
    <xf numFmtId="0" fontId="8" fillId="0" borderId="0" xfId="0" applyFont="1" applyAlignment="1" applyProtection="1">
      <alignment horizontal="right"/>
      <protection locked="0" hidden="1"/>
    </xf>
    <xf numFmtId="0" fontId="7" fillId="0" borderId="0" xfId="0" applyFont="1" applyAlignment="1" applyProtection="1">
      <alignment horizontal="right" vertical="center"/>
      <protection locked="0" hidden="1"/>
    </xf>
    <xf numFmtId="0" fontId="23" fillId="0" borderId="0" xfId="0" applyFont="1" applyProtection="1">
      <protection locked="0" hidden="1"/>
    </xf>
    <xf numFmtId="0" fontId="6" fillId="0" borderId="0" xfId="0" applyFont="1" applyAlignment="1" applyProtection="1">
      <protection locked="0" hidden="1"/>
    </xf>
    <xf numFmtId="0" fontId="19" fillId="0" borderId="0" xfId="0" applyFont="1" applyAlignment="1" applyProtection="1">
      <protection locked="0" hidden="1"/>
    </xf>
    <xf numFmtId="164" fontId="11"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0" fillId="0" borderId="0" xfId="0" applyProtection="1">
      <protection locked="0"/>
    </xf>
    <xf numFmtId="0" fontId="7" fillId="0" borderId="4" xfId="0" applyFont="1" applyBorder="1" applyAlignment="1" applyProtection="1">
      <alignment horizontal="righ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2" fillId="4" borderId="0" xfId="0" applyFont="1" applyFill="1" applyBorder="1" applyAlignment="1" applyProtection="1">
      <alignment horizontal="center" vertical="center" wrapText="1"/>
      <protection hidden="1"/>
    </xf>
    <xf numFmtId="0" fontId="27" fillId="5" borderId="0" xfId="0" applyFont="1" applyFill="1" applyAlignment="1" applyProtection="1">
      <alignment horizontal="right" vertical="center"/>
      <protection hidden="1"/>
    </xf>
    <xf numFmtId="0" fontId="18" fillId="5" borderId="0" xfId="0" applyFont="1" applyFill="1" applyAlignment="1" applyProtection="1">
      <alignment horizontal="center"/>
      <protection hidden="1"/>
    </xf>
    <xf numFmtId="0" fontId="29" fillId="2" borderId="11" xfId="0" applyFont="1" applyFill="1" applyBorder="1" applyAlignment="1" applyProtection="1">
      <alignment horizontal="left" vertical="center"/>
      <protection locked="0"/>
    </xf>
    <xf numFmtId="0" fontId="29" fillId="2" borderId="0" xfId="0" applyFont="1" applyFill="1" applyBorder="1" applyAlignment="1" applyProtection="1">
      <alignment horizontal="left" vertical="center"/>
      <protection locked="0"/>
    </xf>
    <xf numFmtId="0" fontId="27" fillId="5" borderId="12" xfId="0" applyFont="1" applyFill="1" applyBorder="1" applyAlignment="1" applyProtection="1">
      <alignment horizontal="right" vertical="center"/>
      <protection hidden="1"/>
    </xf>
    <xf numFmtId="0" fontId="25" fillId="0" borderId="7" xfId="0" applyFont="1" applyBorder="1" applyAlignment="1" applyProtection="1">
      <alignment horizontal="center" vertical="center"/>
      <protection hidden="1"/>
    </xf>
    <xf numFmtId="0" fontId="7" fillId="0" borderId="0" xfId="0" applyFont="1" applyAlignment="1" applyProtection="1">
      <alignment horizontal="left" vertical="center"/>
      <protection hidden="1"/>
    </xf>
    <xf numFmtId="0" fontId="19" fillId="0" borderId="0" xfId="0" applyFont="1" applyAlignment="1" applyProtection="1">
      <alignment horizontal="left" vertical="center"/>
      <protection hidden="1"/>
    </xf>
    <xf numFmtId="0" fontId="24" fillId="0" borderId="7" xfId="0" applyFont="1" applyBorder="1" applyAlignment="1" applyProtection="1">
      <alignment horizontal="left" vertical="center"/>
      <protection hidden="1"/>
    </xf>
    <xf numFmtId="0" fontId="1" fillId="0" borderId="0" xfId="0" applyFont="1" applyBorder="1" applyAlignment="1" applyProtection="1">
      <alignment horizontal="center" vertical="center"/>
      <protection hidden="1"/>
    </xf>
    <xf numFmtId="0" fontId="8" fillId="0" borderId="0" xfId="0" applyFont="1" applyAlignment="1" applyProtection="1">
      <alignment horizontal="center"/>
      <protection hidden="1"/>
    </xf>
    <xf numFmtId="0" fontId="7" fillId="0" borderId="0" xfId="0" applyFont="1" applyAlignment="1" applyProtection="1">
      <alignment horizontal="left" vertical="top"/>
      <protection hidden="1"/>
    </xf>
    <xf numFmtId="0" fontId="22" fillId="0" borderId="0" xfId="0" applyFont="1" applyAlignment="1" applyProtection="1">
      <alignment horizontal="left" vertical="center"/>
      <protection hidden="1"/>
    </xf>
    <xf numFmtId="0" fontId="10" fillId="0" borderId="0" xfId="0" applyFont="1" applyAlignment="1" applyProtection="1">
      <alignment horizontal="center"/>
      <protection hidden="1"/>
    </xf>
    <xf numFmtId="0" fontId="9" fillId="0" borderId="0" xfId="0" applyFont="1" applyAlignment="1" applyProtection="1">
      <alignment horizontal="center" vertical="center"/>
      <protection hidden="1"/>
    </xf>
    <xf numFmtId="0" fontId="20" fillId="0" borderId="0" xfId="0" applyFont="1" applyAlignment="1" applyProtection="1">
      <alignment horizontal="left" vertical="center"/>
      <protection hidden="1"/>
    </xf>
    <xf numFmtId="0" fontId="7" fillId="0" borderId="0" xfId="0" applyFont="1" applyAlignment="1" applyProtection="1">
      <alignment horizontal="right" vertical="center"/>
      <protection hidden="1"/>
    </xf>
    <xf numFmtId="0" fontId="8" fillId="0" borderId="0" xfId="0" applyFont="1" applyAlignment="1" applyProtection="1">
      <alignment horizontal="right" vertical="center"/>
      <protection hidden="1"/>
    </xf>
    <xf numFmtId="0" fontId="3" fillId="0" borderId="1" xfId="0" applyFont="1" applyBorder="1" applyAlignment="1" applyProtection="1">
      <alignment horizontal="center" vertical="center" textRotation="90"/>
      <protection hidden="1"/>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0" fontId="3" fillId="0" borderId="10"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0"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textRotation="90" wrapText="1"/>
      <protection hidden="1"/>
    </xf>
    <xf numFmtId="0" fontId="30" fillId="0" borderId="8" xfId="0" applyFont="1" applyBorder="1" applyAlignment="1" applyProtection="1">
      <alignment horizontal="center" vertical="center"/>
      <protection hidden="1"/>
    </xf>
    <xf numFmtId="0" fontId="30" fillId="0" borderId="9" xfId="0" applyFont="1" applyBorder="1" applyAlignment="1" applyProtection="1">
      <alignment horizontal="center" vertical="center"/>
      <protection hidden="1"/>
    </xf>
    <xf numFmtId="0" fontId="10" fillId="0" borderId="0" xfId="0" applyFont="1" applyAlignment="1" applyProtection="1">
      <alignment horizontal="center"/>
      <protection locked="0"/>
    </xf>
    <xf numFmtId="0" fontId="9" fillId="0" borderId="0" xfId="0" applyFont="1" applyAlignment="1" applyProtection="1">
      <alignment horizontal="center" vertical="center"/>
      <protection locked="0"/>
    </xf>
    <xf numFmtId="0" fontId="8" fillId="0" borderId="0" xfId="0" applyFont="1" applyAlignment="1" applyProtection="1">
      <alignment horizontal="right" vertical="center"/>
      <protection locked="0"/>
    </xf>
    <xf numFmtId="0" fontId="20" fillId="0" borderId="0" xfId="0" applyFont="1" applyAlignment="1" applyProtection="1">
      <alignment horizontal="left" vertical="center"/>
      <protection locked="0"/>
    </xf>
    <xf numFmtId="0" fontId="7" fillId="0" borderId="0" xfId="0" applyFont="1" applyAlignment="1" applyProtection="1">
      <alignment horizontal="right" vertical="center"/>
      <protection locked="0"/>
    </xf>
    <xf numFmtId="0" fontId="19" fillId="0" borderId="0" xfId="0" applyFont="1" applyAlignment="1" applyProtection="1">
      <alignment horizontal="left" vertical="center"/>
      <protection locked="0"/>
    </xf>
    <xf numFmtId="0" fontId="30" fillId="0" borderId="8" xfId="0" applyFont="1" applyBorder="1" applyAlignment="1" applyProtection="1">
      <alignment horizontal="center" vertical="center"/>
      <protection locked="0" hidden="1"/>
    </xf>
    <xf numFmtId="0" fontId="30" fillId="0" borderId="9" xfId="0" applyFont="1" applyBorder="1" applyAlignment="1" applyProtection="1">
      <alignment horizontal="center" vertical="center"/>
      <protection locked="0" hidden="1"/>
    </xf>
    <xf numFmtId="0" fontId="3" fillId="0" borderId="1" xfId="0" applyFont="1" applyBorder="1" applyAlignment="1" applyProtection="1">
      <alignment horizontal="center" vertical="center" wrapText="1"/>
      <protection locked="0" hidden="1"/>
    </xf>
    <xf numFmtId="0" fontId="3" fillId="0" borderId="1" xfId="0" applyFont="1" applyBorder="1" applyAlignment="1" applyProtection="1">
      <alignment horizontal="center" vertical="center" textRotation="90" wrapText="1"/>
      <protection locked="0" hidden="1"/>
    </xf>
    <xf numFmtId="0" fontId="3" fillId="0" borderId="1" xfId="0" applyFont="1" applyBorder="1" applyAlignment="1" applyProtection="1">
      <alignment horizontal="center" vertical="center" textRotation="90"/>
      <protection locked="0" hidden="1"/>
    </xf>
    <xf numFmtId="0" fontId="30" fillId="0" borderId="1" xfId="0" applyFont="1" applyBorder="1" applyAlignment="1" applyProtection="1">
      <alignment horizontal="center" vertical="center"/>
      <protection locked="0" hidden="1"/>
    </xf>
    <xf numFmtId="0" fontId="3" fillId="0" borderId="1" xfId="0" applyFont="1" applyBorder="1" applyAlignment="1" applyProtection="1">
      <alignment horizontal="center" vertical="center"/>
      <protection locked="0" hidden="1"/>
    </xf>
    <xf numFmtId="0" fontId="3" fillId="0" borderId="10" xfId="0" applyFont="1" applyBorder="1" applyAlignment="1" applyProtection="1">
      <alignment horizontal="center" vertical="center" wrapText="1"/>
      <protection locked="0" hidden="1"/>
    </xf>
    <xf numFmtId="0" fontId="3" fillId="0" borderId="3" xfId="0" applyFont="1" applyBorder="1" applyAlignment="1" applyProtection="1">
      <alignment horizontal="center" vertical="center" wrapText="1"/>
      <protection locked="0" hidden="1"/>
    </xf>
    <xf numFmtId="0" fontId="25" fillId="0" borderId="7" xfId="0" applyFont="1" applyBorder="1" applyAlignment="1" applyProtection="1">
      <alignment horizontal="center" vertical="center"/>
      <protection locked="0" hidden="1"/>
    </xf>
    <xf numFmtId="0" fontId="24" fillId="0" borderId="7" xfId="0" applyFont="1" applyBorder="1" applyAlignment="1" applyProtection="1">
      <alignment horizontal="left" vertical="center"/>
      <protection locked="0" hidden="1"/>
    </xf>
    <xf numFmtId="0" fontId="1" fillId="0" borderId="0" xfId="0" applyFont="1" applyBorder="1" applyAlignment="1" applyProtection="1">
      <alignment horizontal="center" vertical="center"/>
      <protection locked="0"/>
    </xf>
    <xf numFmtId="0" fontId="8" fillId="0" borderId="0" xfId="0" applyFont="1" applyAlignment="1" applyProtection="1">
      <alignment horizontal="center"/>
      <protection locked="0" hidden="1"/>
    </xf>
    <xf numFmtId="0" fontId="7" fillId="0" borderId="0" xfId="0" applyFont="1" applyAlignment="1" applyProtection="1">
      <alignment horizontal="left" vertical="top"/>
      <protection locked="0" hidden="1"/>
    </xf>
    <xf numFmtId="0" fontId="22" fillId="0" borderId="0" xfId="0" applyFont="1" applyAlignment="1" applyProtection="1">
      <alignment horizontal="left" vertical="center"/>
      <protection locked="0" hidden="1"/>
    </xf>
    <xf numFmtId="0" fontId="7" fillId="0" borderId="0" xfId="0" applyFont="1" applyAlignment="1" applyProtection="1">
      <alignment horizontal="left" vertical="center"/>
      <protection locked="0" hidden="1"/>
    </xf>
    <xf numFmtId="0" fontId="19" fillId="0" borderId="0" xfId="0" applyFont="1" applyAlignment="1" applyProtection="1">
      <alignment horizontal="left" vertical="center"/>
      <protection locked="0" hidden="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238125</xdr:colOff>
      <xdr:row>1</xdr:row>
      <xdr:rowOff>85725</xdr:rowOff>
    </xdr:from>
    <xdr:to>
      <xdr:col>15</xdr:col>
      <xdr:colOff>466724</xdr:colOff>
      <xdr:row>6</xdr:row>
      <xdr:rowOff>838200</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0744200" y="323850"/>
          <a:ext cx="1447799" cy="19335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3</xdr:row>
      <xdr:rowOff>47625</xdr:rowOff>
    </xdr:from>
    <xdr:to>
      <xdr:col>34</xdr:col>
      <xdr:colOff>400050</xdr:colOff>
      <xdr:row>6</xdr:row>
      <xdr:rowOff>990600</xdr:rowOff>
    </xdr:to>
    <xdr:sp macro="" textlink="">
      <xdr:nvSpPr>
        <xdr:cNvPr id="2" name="Oval Callout 1"/>
        <xdr:cNvSpPr/>
      </xdr:nvSpPr>
      <xdr:spPr>
        <a:xfrm>
          <a:off x="11039475" y="762000"/>
          <a:ext cx="3448050" cy="1571625"/>
        </a:xfrm>
        <a:prstGeom prst="wedgeEllipseCallout">
          <a:avLst>
            <a:gd name="adj1" fmla="val -93323"/>
            <a:gd name="adj2" fmla="val -29706"/>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G4 , You get Arreae of this Employee. When you delete s.r. No. , You get Blank Formet</a:t>
          </a:r>
          <a:endParaRPr lang="en-US" sz="1200" b="1" i="1">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0</xdr:colOff>
      <xdr:row>3</xdr:row>
      <xdr:rowOff>47625</xdr:rowOff>
    </xdr:from>
    <xdr:to>
      <xdr:col>34</xdr:col>
      <xdr:colOff>400050</xdr:colOff>
      <xdr:row>6</xdr:row>
      <xdr:rowOff>990600</xdr:rowOff>
    </xdr:to>
    <xdr:sp macro="" textlink="">
      <xdr:nvSpPr>
        <xdr:cNvPr id="2" name="Oval Callout 1"/>
        <xdr:cNvSpPr/>
      </xdr:nvSpPr>
      <xdr:spPr>
        <a:xfrm>
          <a:off x="11115675" y="762000"/>
          <a:ext cx="3448050" cy="1571625"/>
        </a:xfrm>
        <a:prstGeom prst="wedgeEllipseCallout">
          <a:avLst>
            <a:gd name="adj1" fmla="val -93323"/>
            <a:gd name="adj2" fmla="val -29706"/>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b="1" i="1">
              <a:latin typeface="+mn-lt"/>
            </a:rPr>
            <a:t>As You Fill S.r.</a:t>
          </a:r>
          <a:r>
            <a:rPr lang="en-US" sz="1200" b="1" i="1" baseline="0">
              <a:latin typeface="+mn-lt"/>
            </a:rPr>
            <a:t> No. according to Master Sheet in Yellow colour Cell G4 , You get Arreae of this Employee. When you delete s.r. No. , You get Blank Formet</a:t>
          </a:r>
          <a:endParaRPr lang="en-US" sz="1200" b="1" i="1">
            <a:latin typeface="+mn-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U64"/>
  <sheetViews>
    <sheetView tabSelected="1" workbookViewId="0">
      <pane xSplit="4" ySplit="9" topLeftCell="E24" activePane="bottomRight" state="frozen"/>
      <selection pane="topRight" activeCell="E1" sqref="E1"/>
      <selection pane="bottomLeft" activeCell="A11" sqref="A11"/>
      <selection pane="bottomRight" activeCell="D54" sqref="D54"/>
    </sheetView>
  </sheetViews>
  <sheetFormatPr defaultRowHeight="15"/>
  <cols>
    <col min="1" max="1" width="9.140625" style="12"/>
    <col min="2" max="2" width="29" style="10" customWidth="1"/>
    <col min="3" max="3" width="14.85546875" style="10" customWidth="1"/>
    <col min="4" max="4" width="11.85546875" style="10" customWidth="1"/>
    <col min="5" max="5" width="16.85546875" style="10" customWidth="1"/>
    <col min="6" max="7" width="12.28515625" style="10" customWidth="1"/>
    <col min="8" max="8" width="18.28515625" style="10" customWidth="1"/>
    <col min="9" max="18" width="9.140625" style="10"/>
    <col min="19" max="19" width="0" style="10" hidden="1" customWidth="1"/>
    <col min="20" max="21" width="9.140625" style="10" hidden="1" customWidth="1"/>
    <col min="22" max="22" width="0" style="10" hidden="1" customWidth="1"/>
    <col min="23" max="16384" width="9.140625" style="10"/>
  </cols>
  <sheetData>
    <row r="1" spans="1:20" ht="18.75">
      <c r="A1" s="39"/>
      <c r="B1" s="40"/>
      <c r="C1" s="85" t="s">
        <v>20</v>
      </c>
      <c r="D1" s="85"/>
      <c r="E1" s="85"/>
      <c r="F1" s="40"/>
      <c r="G1" s="40"/>
      <c r="H1" s="40"/>
      <c r="I1" s="40"/>
      <c r="J1" s="40"/>
      <c r="K1" s="40"/>
      <c r="L1" s="40"/>
      <c r="M1" s="40"/>
      <c r="N1" s="40"/>
      <c r="O1" s="40"/>
      <c r="P1" s="40"/>
      <c r="Q1" s="40"/>
      <c r="T1" s="10" t="s">
        <v>24</v>
      </c>
    </row>
    <row r="2" spans="1:20" ht="15.75">
      <c r="A2" s="41"/>
      <c r="B2" s="42"/>
      <c r="C2" s="42"/>
      <c r="D2" s="42"/>
      <c r="E2" s="42"/>
      <c r="F2" s="42"/>
      <c r="G2" s="42"/>
      <c r="H2" s="42"/>
      <c r="I2" s="42"/>
      <c r="J2" s="42"/>
      <c r="K2" s="40"/>
      <c r="L2" s="40"/>
      <c r="M2" s="40"/>
      <c r="N2" s="40"/>
      <c r="O2" s="40"/>
      <c r="P2" s="40"/>
      <c r="Q2" s="40"/>
      <c r="T2" s="10" t="s">
        <v>8</v>
      </c>
    </row>
    <row r="3" spans="1:20" ht="19.5" thickBot="1">
      <c r="A3" s="84" t="s">
        <v>13</v>
      </c>
      <c r="B3" s="84"/>
      <c r="C3" s="86" t="s">
        <v>39</v>
      </c>
      <c r="D3" s="87"/>
      <c r="E3" s="87"/>
      <c r="F3" s="87"/>
      <c r="G3" s="87"/>
      <c r="H3" s="87"/>
      <c r="I3" s="43"/>
      <c r="J3" s="43"/>
      <c r="K3" s="44"/>
      <c r="L3" s="44"/>
      <c r="M3" s="44"/>
      <c r="N3" s="44"/>
      <c r="O3" s="44"/>
      <c r="P3" s="40"/>
      <c r="Q3" s="40"/>
    </row>
    <row r="4" spans="1:20" ht="20.25" thickTop="1" thickBot="1">
      <c r="A4" s="84" t="s">
        <v>40</v>
      </c>
      <c r="B4" s="84"/>
      <c r="C4" s="23">
        <v>7</v>
      </c>
      <c r="D4" s="52"/>
      <c r="E4" s="84" t="s">
        <v>41</v>
      </c>
      <c r="F4" s="84"/>
      <c r="G4" s="88"/>
      <c r="H4" s="23">
        <v>8</v>
      </c>
      <c r="I4" s="43"/>
      <c r="J4" s="43"/>
      <c r="K4" s="44"/>
      <c r="L4" s="44"/>
      <c r="M4" s="44"/>
      <c r="N4" s="44"/>
      <c r="O4" s="44"/>
      <c r="P4" s="40"/>
      <c r="Q4" s="40"/>
    </row>
    <row r="5" spans="1:20" ht="20.25" thickTop="1" thickBot="1">
      <c r="A5" s="84" t="s">
        <v>42</v>
      </c>
      <c r="B5" s="84"/>
      <c r="C5" s="23">
        <v>9</v>
      </c>
      <c r="D5" s="49"/>
      <c r="E5" s="84" t="s">
        <v>43</v>
      </c>
      <c r="F5" s="84"/>
      <c r="G5" s="88"/>
      <c r="H5" s="24">
        <v>8</v>
      </c>
      <c r="I5" s="43"/>
      <c r="J5" s="43"/>
      <c r="K5" s="44"/>
      <c r="L5" s="44"/>
      <c r="M5" s="44"/>
      <c r="N5" s="44"/>
      <c r="O5" s="44"/>
      <c r="P5" s="40"/>
      <c r="Q5" s="40"/>
    </row>
    <row r="6" spans="1:20" ht="17.25" thickTop="1" thickBot="1">
      <c r="A6" s="41"/>
      <c r="B6" s="42"/>
      <c r="C6" s="42"/>
      <c r="D6" s="42"/>
      <c r="E6" s="42"/>
      <c r="F6" s="42"/>
      <c r="G6" s="42"/>
      <c r="H6" s="42"/>
      <c r="I6" s="42"/>
      <c r="J6" s="42"/>
      <c r="K6" s="40"/>
      <c r="L6" s="40"/>
      <c r="M6" s="40"/>
      <c r="N6" s="40"/>
      <c r="O6" s="40"/>
      <c r="P6" s="40"/>
      <c r="Q6" s="40"/>
    </row>
    <row r="7" spans="1:20" s="22" customFormat="1" ht="67.5" customHeight="1" thickTop="1" thickBot="1">
      <c r="A7" s="50" t="s">
        <v>14</v>
      </c>
      <c r="B7" s="50" t="s">
        <v>15</v>
      </c>
      <c r="C7" s="50" t="s">
        <v>16</v>
      </c>
      <c r="D7" s="50" t="s">
        <v>17</v>
      </c>
      <c r="E7" s="50" t="s">
        <v>18</v>
      </c>
      <c r="F7" s="51" t="s">
        <v>23</v>
      </c>
      <c r="G7" s="51" t="s">
        <v>45</v>
      </c>
      <c r="H7" s="50" t="s">
        <v>19</v>
      </c>
      <c r="I7" s="45"/>
      <c r="J7" s="45"/>
      <c r="K7" s="46"/>
      <c r="L7" s="46"/>
      <c r="M7" s="46"/>
      <c r="N7" s="46"/>
      <c r="O7" s="46"/>
      <c r="P7" s="46"/>
      <c r="Q7" s="46"/>
    </row>
    <row r="8" spans="1:20" s="25" customFormat="1" ht="21" customHeight="1" thickTop="1">
      <c r="A8" s="26">
        <v>1</v>
      </c>
      <c r="B8" s="27" t="s">
        <v>38</v>
      </c>
      <c r="C8" s="27" t="s">
        <v>35</v>
      </c>
      <c r="D8" s="28">
        <v>2</v>
      </c>
      <c r="E8" s="26">
        <v>36900</v>
      </c>
      <c r="F8" s="29" t="s">
        <v>8</v>
      </c>
      <c r="G8" s="29"/>
      <c r="H8" s="29"/>
      <c r="I8" s="47"/>
      <c r="J8" s="47"/>
      <c r="K8" s="47"/>
      <c r="L8" s="47"/>
      <c r="M8" s="47"/>
      <c r="N8" s="83" t="s">
        <v>32</v>
      </c>
      <c r="O8" s="83"/>
      <c r="P8" s="83"/>
      <c r="Q8" s="47"/>
    </row>
    <row r="9" spans="1:20" s="25" customFormat="1" ht="21" customHeight="1">
      <c r="A9" s="30">
        <v>2</v>
      </c>
      <c r="B9" s="31" t="s">
        <v>34</v>
      </c>
      <c r="C9" s="31" t="s">
        <v>35</v>
      </c>
      <c r="D9" s="32">
        <v>2</v>
      </c>
      <c r="E9" s="30">
        <v>53900</v>
      </c>
      <c r="F9" s="29" t="s">
        <v>24</v>
      </c>
      <c r="G9" s="29"/>
      <c r="H9" s="33"/>
      <c r="I9" s="47"/>
      <c r="J9" s="47"/>
      <c r="K9" s="47"/>
      <c r="L9" s="47"/>
      <c r="M9" s="47"/>
      <c r="N9" s="83"/>
      <c r="O9" s="83"/>
      <c r="P9" s="83"/>
      <c r="Q9" s="47"/>
    </row>
    <row r="10" spans="1:20" s="25" customFormat="1" ht="21" customHeight="1">
      <c r="A10" s="30">
        <v>3</v>
      </c>
      <c r="B10" s="27" t="s">
        <v>37</v>
      </c>
      <c r="C10" s="27" t="s">
        <v>35</v>
      </c>
      <c r="D10" s="28">
        <v>1</v>
      </c>
      <c r="E10" s="26">
        <v>36900</v>
      </c>
      <c r="F10" s="29" t="s">
        <v>8</v>
      </c>
      <c r="G10" s="29"/>
      <c r="H10" s="33"/>
      <c r="I10" s="47"/>
      <c r="J10" s="47"/>
      <c r="K10" s="47"/>
      <c r="L10" s="47"/>
      <c r="M10" s="47"/>
      <c r="N10" s="48"/>
      <c r="O10" s="48"/>
      <c r="P10" s="48"/>
      <c r="Q10" s="47"/>
    </row>
    <row r="11" spans="1:20" s="25" customFormat="1" ht="21" customHeight="1">
      <c r="A11" s="30">
        <v>4</v>
      </c>
      <c r="B11" s="31" t="s">
        <v>36</v>
      </c>
      <c r="C11" s="31" t="s">
        <v>35</v>
      </c>
      <c r="D11" s="32">
        <v>3</v>
      </c>
      <c r="E11" s="26">
        <v>23700</v>
      </c>
      <c r="F11" s="29" t="s">
        <v>8</v>
      </c>
      <c r="G11" s="29">
        <v>5</v>
      </c>
      <c r="H11" s="33"/>
      <c r="I11" s="47"/>
      <c r="J11" s="47"/>
      <c r="K11" s="47"/>
      <c r="L11" s="47"/>
      <c r="M11" s="47"/>
      <c r="N11" s="47"/>
      <c r="O11" s="47"/>
      <c r="P11" s="47"/>
      <c r="Q11" s="47"/>
    </row>
    <row r="12" spans="1:20" s="25" customFormat="1" ht="21" customHeight="1">
      <c r="A12" s="30">
        <v>5</v>
      </c>
      <c r="B12" s="27" t="s">
        <v>53</v>
      </c>
      <c r="C12" s="27" t="s">
        <v>54</v>
      </c>
      <c r="D12" s="28">
        <v>2</v>
      </c>
      <c r="E12" s="30">
        <v>47900</v>
      </c>
      <c r="F12" s="29" t="s">
        <v>24</v>
      </c>
      <c r="G12" s="29"/>
      <c r="H12" s="33"/>
      <c r="I12" s="47"/>
      <c r="J12" s="47"/>
      <c r="K12" s="47"/>
      <c r="L12" s="47"/>
      <c r="M12" s="47"/>
      <c r="N12" s="47"/>
      <c r="O12" s="47"/>
      <c r="P12" s="47"/>
      <c r="Q12" s="47"/>
    </row>
    <row r="13" spans="1:20" s="25" customFormat="1" ht="21" customHeight="1">
      <c r="A13" s="30">
        <v>6</v>
      </c>
      <c r="B13" s="31"/>
      <c r="C13" s="31"/>
      <c r="D13" s="32"/>
      <c r="E13" s="30"/>
      <c r="F13" s="29"/>
      <c r="G13" s="29"/>
      <c r="H13" s="33"/>
      <c r="I13" s="47"/>
      <c r="J13" s="47"/>
      <c r="K13" s="47"/>
      <c r="L13" s="47"/>
      <c r="M13" s="47"/>
      <c r="N13" s="47"/>
      <c r="O13" s="47"/>
      <c r="P13" s="47"/>
      <c r="Q13" s="47"/>
    </row>
    <row r="14" spans="1:20" s="25" customFormat="1" ht="21" customHeight="1">
      <c r="A14" s="30">
        <v>7</v>
      </c>
      <c r="B14" s="31"/>
      <c r="C14" s="31"/>
      <c r="D14" s="32"/>
      <c r="E14" s="30"/>
      <c r="F14" s="29"/>
      <c r="G14" s="29"/>
      <c r="H14" s="33"/>
      <c r="I14" s="47"/>
      <c r="J14" s="47"/>
      <c r="K14" s="47"/>
      <c r="L14" s="47"/>
      <c r="M14" s="47"/>
      <c r="N14" s="47"/>
      <c r="O14" s="47"/>
      <c r="P14" s="47"/>
      <c r="Q14" s="47"/>
    </row>
    <row r="15" spans="1:20" s="25" customFormat="1" ht="21" customHeight="1">
      <c r="A15" s="30">
        <v>8</v>
      </c>
      <c r="B15" s="31"/>
      <c r="C15" s="31"/>
      <c r="D15" s="32"/>
      <c r="E15" s="30"/>
      <c r="F15" s="29"/>
      <c r="G15" s="29"/>
      <c r="H15" s="33"/>
      <c r="I15" s="47"/>
      <c r="J15" s="47"/>
      <c r="K15" s="47"/>
      <c r="L15" s="47"/>
      <c r="M15" s="47"/>
      <c r="N15" s="47"/>
      <c r="O15" s="47"/>
      <c r="P15" s="47"/>
      <c r="Q15" s="47"/>
    </row>
    <row r="16" spans="1:20" s="25" customFormat="1" ht="21" customHeight="1">
      <c r="A16" s="30">
        <v>9</v>
      </c>
      <c r="B16" s="31"/>
      <c r="C16" s="31"/>
      <c r="D16" s="32"/>
      <c r="E16" s="30"/>
      <c r="F16" s="29"/>
      <c r="G16" s="29"/>
      <c r="H16" s="33"/>
      <c r="I16" s="47"/>
      <c r="J16" s="47"/>
      <c r="K16" s="47"/>
      <c r="L16" s="47"/>
      <c r="M16" s="47"/>
      <c r="N16" s="47"/>
      <c r="O16" s="47"/>
      <c r="P16" s="47"/>
      <c r="Q16" s="47"/>
    </row>
    <row r="17" spans="1:17" s="25" customFormat="1" ht="21" customHeight="1">
      <c r="A17" s="30">
        <v>10</v>
      </c>
      <c r="B17" s="31"/>
      <c r="C17" s="31"/>
      <c r="D17" s="32"/>
      <c r="E17" s="30"/>
      <c r="F17" s="29"/>
      <c r="G17" s="29"/>
      <c r="H17" s="33"/>
      <c r="I17" s="47"/>
      <c r="J17" s="47"/>
      <c r="K17" s="47"/>
      <c r="L17" s="47"/>
      <c r="M17" s="47"/>
      <c r="N17" s="47"/>
      <c r="O17" s="47"/>
      <c r="P17" s="47"/>
      <c r="Q17" s="47"/>
    </row>
    <row r="18" spans="1:17" s="25" customFormat="1" ht="21" customHeight="1">
      <c r="A18" s="30">
        <v>11</v>
      </c>
      <c r="B18" s="31"/>
      <c r="C18" s="31"/>
      <c r="D18" s="32"/>
      <c r="E18" s="30"/>
      <c r="F18" s="29"/>
      <c r="G18" s="29"/>
      <c r="H18" s="33"/>
      <c r="I18" s="47"/>
      <c r="J18" s="47"/>
      <c r="K18" s="47"/>
      <c r="L18" s="47"/>
      <c r="M18" s="47"/>
      <c r="N18" s="47"/>
      <c r="O18" s="47"/>
      <c r="P18" s="47"/>
      <c r="Q18" s="47"/>
    </row>
    <row r="19" spans="1:17" s="25" customFormat="1" ht="21" customHeight="1">
      <c r="A19" s="30">
        <v>12</v>
      </c>
      <c r="B19" s="31"/>
      <c r="C19" s="31"/>
      <c r="D19" s="32"/>
      <c r="E19" s="30"/>
      <c r="F19" s="29"/>
      <c r="G19" s="29"/>
      <c r="H19" s="33"/>
      <c r="I19" s="47"/>
      <c r="J19" s="47"/>
      <c r="K19" s="47"/>
      <c r="L19" s="47"/>
      <c r="M19" s="47"/>
      <c r="N19" s="47"/>
      <c r="O19" s="47"/>
      <c r="P19" s="47"/>
      <c r="Q19" s="47"/>
    </row>
    <row r="20" spans="1:17" s="25" customFormat="1" ht="21" customHeight="1">
      <c r="A20" s="30">
        <v>13</v>
      </c>
      <c r="B20" s="31"/>
      <c r="C20" s="31"/>
      <c r="D20" s="32"/>
      <c r="E20" s="30"/>
      <c r="F20" s="29"/>
      <c r="G20" s="29"/>
      <c r="H20" s="33"/>
      <c r="I20" s="47"/>
      <c r="J20" s="47"/>
      <c r="K20" s="47"/>
      <c r="L20" s="47"/>
      <c r="M20" s="47"/>
      <c r="N20" s="47"/>
      <c r="O20" s="47"/>
      <c r="P20" s="47"/>
      <c r="Q20" s="47"/>
    </row>
    <row r="21" spans="1:17" s="25" customFormat="1" ht="21" customHeight="1">
      <c r="A21" s="30">
        <v>14</v>
      </c>
      <c r="B21" s="31"/>
      <c r="C21" s="31"/>
      <c r="D21" s="32"/>
      <c r="E21" s="30"/>
      <c r="F21" s="29"/>
      <c r="G21" s="29"/>
      <c r="H21" s="33"/>
      <c r="I21" s="47"/>
      <c r="J21" s="47"/>
      <c r="K21" s="47"/>
      <c r="L21" s="47"/>
      <c r="M21" s="47"/>
      <c r="N21" s="47"/>
      <c r="O21" s="47"/>
      <c r="P21" s="47"/>
      <c r="Q21" s="47"/>
    </row>
    <row r="22" spans="1:17" s="25" customFormat="1" ht="21" customHeight="1">
      <c r="A22" s="30">
        <v>15</v>
      </c>
      <c r="B22" s="31"/>
      <c r="C22" s="31"/>
      <c r="D22" s="32"/>
      <c r="E22" s="30"/>
      <c r="F22" s="29"/>
      <c r="G22" s="29"/>
      <c r="H22" s="33"/>
      <c r="I22" s="47"/>
      <c r="J22" s="47"/>
      <c r="K22" s="47"/>
      <c r="L22" s="47"/>
      <c r="M22" s="47"/>
      <c r="N22" s="47"/>
      <c r="O22" s="47"/>
      <c r="P22" s="47"/>
      <c r="Q22" s="47"/>
    </row>
    <row r="23" spans="1:17" s="25" customFormat="1" ht="21" customHeight="1">
      <c r="A23" s="30">
        <v>16</v>
      </c>
      <c r="B23" s="31"/>
      <c r="C23" s="31"/>
      <c r="D23" s="32"/>
      <c r="E23" s="30"/>
      <c r="F23" s="29"/>
      <c r="G23" s="29"/>
      <c r="H23" s="33"/>
      <c r="I23" s="47"/>
      <c r="J23" s="47"/>
      <c r="K23" s="47"/>
      <c r="L23" s="47"/>
      <c r="M23" s="47"/>
      <c r="N23" s="47"/>
      <c r="O23" s="47"/>
      <c r="P23" s="47"/>
      <c r="Q23" s="47"/>
    </row>
    <row r="24" spans="1:17" s="25" customFormat="1" ht="21" customHeight="1">
      <c r="A24" s="30">
        <v>17</v>
      </c>
      <c r="B24" s="31"/>
      <c r="C24" s="31"/>
      <c r="D24" s="32"/>
      <c r="E24" s="30"/>
      <c r="F24" s="29"/>
      <c r="G24" s="29"/>
      <c r="H24" s="33"/>
      <c r="I24" s="47"/>
      <c r="J24" s="47"/>
      <c r="K24" s="47"/>
      <c r="L24" s="47"/>
      <c r="M24" s="47"/>
      <c r="N24" s="47"/>
      <c r="O24" s="47"/>
      <c r="P24" s="47"/>
      <c r="Q24" s="47"/>
    </row>
    <row r="25" spans="1:17" s="25" customFormat="1" ht="21" customHeight="1">
      <c r="A25" s="30">
        <v>18</v>
      </c>
      <c r="B25" s="31"/>
      <c r="C25" s="31"/>
      <c r="D25" s="32"/>
      <c r="E25" s="30"/>
      <c r="F25" s="29"/>
      <c r="G25" s="29"/>
      <c r="H25" s="33"/>
      <c r="I25" s="47"/>
      <c r="J25" s="47"/>
      <c r="K25" s="47"/>
      <c r="L25" s="47"/>
      <c r="M25" s="47"/>
      <c r="N25" s="47"/>
      <c r="O25" s="47"/>
      <c r="P25" s="47"/>
      <c r="Q25" s="47"/>
    </row>
    <row r="26" spans="1:17" s="25" customFormat="1" ht="21" customHeight="1">
      <c r="A26" s="30">
        <v>19</v>
      </c>
      <c r="B26" s="31"/>
      <c r="C26" s="31"/>
      <c r="D26" s="32"/>
      <c r="E26" s="30"/>
      <c r="F26" s="29"/>
      <c r="G26" s="29"/>
      <c r="H26" s="33"/>
      <c r="I26" s="47"/>
      <c r="J26" s="47"/>
      <c r="K26" s="47"/>
      <c r="L26" s="47"/>
      <c r="M26" s="47"/>
      <c r="N26" s="47"/>
      <c r="O26" s="47"/>
      <c r="P26" s="47"/>
      <c r="Q26" s="47"/>
    </row>
    <row r="27" spans="1:17" s="25" customFormat="1" ht="21" customHeight="1">
      <c r="A27" s="30">
        <v>20</v>
      </c>
      <c r="B27" s="31"/>
      <c r="C27" s="31"/>
      <c r="D27" s="32"/>
      <c r="E27" s="30"/>
      <c r="F27" s="29"/>
      <c r="G27" s="29"/>
      <c r="H27" s="33"/>
      <c r="I27" s="47"/>
      <c r="J27" s="47"/>
      <c r="K27" s="47"/>
      <c r="L27" s="47"/>
      <c r="M27" s="47"/>
      <c r="N27" s="47"/>
      <c r="O27" s="47"/>
      <c r="P27" s="47"/>
      <c r="Q27" s="47"/>
    </row>
    <row r="28" spans="1:17" s="25" customFormat="1" ht="21" customHeight="1">
      <c r="A28" s="30">
        <v>21</v>
      </c>
      <c r="B28" s="31"/>
      <c r="C28" s="31"/>
      <c r="D28" s="32"/>
      <c r="E28" s="30"/>
      <c r="F28" s="29"/>
      <c r="G28" s="29"/>
      <c r="H28" s="33"/>
      <c r="I28" s="47"/>
      <c r="J28" s="47"/>
      <c r="K28" s="47"/>
      <c r="L28" s="47"/>
      <c r="M28" s="47"/>
      <c r="N28" s="47"/>
      <c r="O28" s="47"/>
      <c r="P28" s="47"/>
      <c r="Q28" s="47"/>
    </row>
    <row r="29" spans="1:17" s="25" customFormat="1" ht="21" customHeight="1">
      <c r="A29" s="30">
        <v>22</v>
      </c>
      <c r="B29" s="31"/>
      <c r="C29" s="31"/>
      <c r="D29" s="32"/>
      <c r="E29" s="30"/>
      <c r="F29" s="29"/>
      <c r="G29" s="29"/>
      <c r="H29" s="33"/>
      <c r="I29" s="47"/>
      <c r="J29" s="47"/>
      <c r="K29" s="47"/>
      <c r="L29" s="47"/>
      <c r="M29" s="47"/>
      <c r="N29" s="47"/>
      <c r="O29" s="47"/>
      <c r="P29" s="47"/>
      <c r="Q29" s="47"/>
    </row>
    <row r="30" spans="1:17" s="25" customFormat="1" ht="21" customHeight="1">
      <c r="A30" s="30">
        <v>23</v>
      </c>
      <c r="B30" s="31"/>
      <c r="C30" s="31"/>
      <c r="D30" s="32"/>
      <c r="E30" s="30"/>
      <c r="F30" s="29"/>
      <c r="G30" s="29"/>
      <c r="H30" s="33"/>
      <c r="I30" s="47"/>
      <c r="J30" s="47"/>
      <c r="K30" s="47"/>
      <c r="L30" s="47"/>
      <c r="M30" s="47"/>
      <c r="N30" s="47"/>
      <c r="O30" s="47"/>
      <c r="P30" s="47"/>
      <c r="Q30" s="47"/>
    </row>
    <row r="31" spans="1:17" s="25" customFormat="1" ht="21" customHeight="1">
      <c r="A31" s="30">
        <v>24</v>
      </c>
      <c r="B31" s="31"/>
      <c r="C31" s="31"/>
      <c r="D31" s="32"/>
      <c r="E31" s="30"/>
      <c r="F31" s="29"/>
      <c r="G31" s="29"/>
      <c r="H31" s="33"/>
      <c r="I31" s="47"/>
      <c r="J31" s="47"/>
      <c r="K31" s="47"/>
      <c r="L31" s="47"/>
      <c r="M31" s="47"/>
      <c r="N31" s="47"/>
      <c r="O31" s="47"/>
      <c r="P31" s="47"/>
      <c r="Q31" s="47"/>
    </row>
    <row r="32" spans="1:17" s="25" customFormat="1" ht="21" customHeight="1">
      <c r="A32" s="30">
        <v>25</v>
      </c>
      <c r="B32" s="31"/>
      <c r="C32" s="31"/>
      <c r="D32" s="32"/>
      <c r="E32" s="30"/>
      <c r="F32" s="29"/>
      <c r="G32" s="29"/>
      <c r="H32" s="33"/>
      <c r="I32" s="47"/>
      <c r="J32" s="47"/>
      <c r="K32" s="47"/>
      <c r="L32" s="47"/>
      <c r="M32" s="47"/>
      <c r="N32" s="47"/>
      <c r="O32" s="47"/>
      <c r="P32" s="47"/>
      <c r="Q32" s="47"/>
    </row>
    <row r="33" spans="1:17" s="25" customFormat="1" ht="21" customHeight="1">
      <c r="A33" s="30">
        <v>26</v>
      </c>
      <c r="B33" s="31"/>
      <c r="C33" s="31"/>
      <c r="D33" s="32"/>
      <c r="E33" s="30"/>
      <c r="F33" s="29"/>
      <c r="G33" s="29"/>
      <c r="H33" s="33"/>
      <c r="I33" s="47"/>
      <c r="J33" s="47"/>
      <c r="K33" s="47"/>
      <c r="L33" s="47"/>
      <c r="M33" s="47"/>
      <c r="N33" s="47"/>
      <c r="O33" s="47"/>
      <c r="P33" s="47"/>
      <c r="Q33" s="47"/>
    </row>
    <row r="34" spans="1:17" s="25" customFormat="1" ht="21" customHeight="1">
      <c r="A34" s="30">
        <v>27</v>
      </c>
      <c r="B34" s="31"/>
      <c r="C34" s="31"/>
      <c r="D34" s="32"/>
      <c r="E34" s="30"/>
      <c r="F34" s="29"/>
      <c r="G34" s="29"/>
      <c r="H34" s="33"/>
      <c r="I34" s="47"/>
      <c r="J34" s="47"/>
      <c r="K34" s="47"/>
      <c r="L34" s="47"/>
      <c r="M34" s="47"/>
      <c r="N34" s="47"/>
      <c r="O34" s="47"/>
      <c r="P34" s="47"/>
      <c r="Q34" s="47"/>
    </row>
    <row r="35" spans="1:17" s="25" customFormat="1" ht="21" customHeight="1">
      <c r="A35" s="30">
        <v>28</v>
      </c>
      <c r="B35" s="31"/>
      <c r="C35" s="31"/>
      <c r="D35" s="32"/>
      <c r="E35" s="30"/>
      <c r="F35" s="29"/>
      <c r="G35" s="29"/>
      <c r="H35" s="33"/>
      <c r="I35" s="47"/>
      <c r="J35" s="47"/>
      <c r="K35" s="47"/>
      <c r="L35" s="47"/>
      <c r="M35" s="47"/>
      <c r="N35" s="47"/>
      <c r="O35" s="47"/>
      <c r="P35" s="47"/>
      <c r="Q35" s="47"/>
    </row>
    <row r="36" spans="1:17" s="25" customFormat="1" ht="21" customHeight="1">
      <c r="A36" s="30">
        <v>29</v>
      </c>
      <c r="B36" s="31"/>
      <c r="C36" s="31"/>
      <c r="D36" s="32"/>
      <c r="E36" s="30"/>
      <c r="F36" s="29"/>
      <c r="G36" s="29"/>
      <c r="H36" s="33"/>
      <c r="I36" s="47"/>
      <c r="J36" s="47"/>
      <c r="K36" s="47"/>
      <c r="L36" s="47"/>
      <c r="M36" s="47"/>
      <c r="N36" s="47"/>
      <c r="O36" s="47"/>
      <c r="P36" s="47"/>
      <c r="Q36" s="47"/>
    </row>
    <row r="37" spans="1:17" s="25" customFormat="1" ht="21" customHeight="1">
      <c r="A37" s="30">
        <v>30</v>
      </c>
      <c r="B37" s="31"/>
      <c r="C37" s="31"/>
      <c r="D37" s="32"/>
      <c r="E37" s="30"/>
      <c r="F37" s="29"/>
      <c r="G37" s="29"/>
      <c r="H37" s="33"/>
      <c r="I37" s="47"/>
      <c r="J37" s="47"/>
      <c r="K37" s="47"/>
      <c r="L37" s="47"/>
      <c r="M37" s="47"/>
      <c r="N37" s="47"/>
      <c r="O37" s="47"/>
      <c r="P37" s="47"/>
      <c r="Q37" s="47"/>
    </row>
    <row r="38" spans="1:17" s="25" customFormat="1" ht="21" customHeight="1">
      <c r="A38" s="30">
        <v>31</v>
      </c>
      <c r="B38" s="31"/>
      <c r="C38" s="31"/>
      <c r="D38" s="32"/>
      <c r="E38" s="30"/>
      <c r="F38" s="29"/>
      <c r="G38" s="29"/>
      <c r="H38" s="33"/>
      <c r="I38" s="47"/>
      <c r="J38" s="47"/>
      <c r="K38" s="47"/>
      <c r="L38" s="47"/>
      <c r="M38" s="47"/>
      <c r="N38" s="47"/>
      <c r="O38" s="47"/>
      <c r="P38" s="47"/>
      <c r="Q38" s="47"/>
    </row>
    <row r="39" spans="1:17" s="25" customFormat="1" ht="21" customHeight="1">
      <c r="A39" s="30">
        <v>32</v>
      </c>
      <c r="B39" s="31"/>
      <c r="C39" s="31"/>
      <c r="D39" s="32"/>
      <c r="E39" s="30"/>
      <c r="F39" s="29"/>
      <c r="G39" s="29"/>
      <c r="H39" s="33"/>
      <c r="I39" s="47"/>
      <c r="J39" s="47"/>
      <c r="K39" s="47"/>
      <c r="L39" s="47"/>
      <c r="M39" s="47"/>
      <c r="N39" s="47"/>
      <c r="O39" s="47"/>
      <c r="P39" s="47"/>
      <c r="Q39" s="47"/>
    </row>
    <row r="40" spans="1:17" s="25" customFormat="1" ht="21" customHeight="1">
      <c r="A40" s="30">
        <v>33</v>
      </c>
      <c r="B40" s="31"/>
      <c r="C40" s="31"/>
      <c r="D40" s="32"/>
      <c r="E40" s="30"/>
      <c r="F40" s="29"/>
      <c r="G40" s="29"/>
      <c r="H40" s="33"/>
      <c r="I40" s="47"/>
      <c r="J40" s="47"/>
      <c r="K40" s="47"/>
      <c r="L40" s="47"/>
      <c r="M40" s="47"/>
      <c r="N40" s="47"/>
      <c r="O40" s="47"/>
      <c r="P40" s="47"/>
      <c r="Q40" s="47"/>
    </row>
    <row r="41" spans="1:17" s="25" customFormat="1" ht="21" customHeight="1">
      <c r="A41" s="30">
        <v>34</v>
      </c>
      <c r="B41" s="31"/>
      <c r="C41" s="31"/>
      <c r="D41" s="32"/>
      <c r="E41" s="30"/>
      <c r="F41" s="29"/>
      <c r="G41" s="29"/>
      <c r="H41" s="33"/>
      <c r="I41" s="47"/>
      <c r="J41" s="47"/>
      <c r="K41" s="47"/>
      <c r="L41" s="47"/>
      <c r="M41" s="47"/>
      <c r="N41" s="47"/>
      <c r="O41" s="47"/>
      <c r="P41" s="47"/>
      <c r="Q41" s="47"/>
    </row>
    <row r="42" spans="1:17" s="25" customFormat="1" ht="21" customHeight="1">
      <c r="A42" s="30">
        <v>35</v>
      </c>
      <c r="B42" s="31"/>
      <c r="C42" s="31"/>
      <c r="D42" s="32"/>
      <c r="E42" s="30"/>
      <c r="F42" s="29"/>
      <c r="G42" s="29"/>
      <c r="H42" s="33"/>
      <c r="I42" s="47"/>
      <c r="J42" s="47"/>
      <c r="K42" s="47"/>
      <c r="L42" s="47"/>
      <c r="M42" s="47"/>
      <c r="N42" s="47"/>
      <c r="O42" s="47"/>
      <c r="P42" s="47"/>
      <c r="Q42" s="47"/>
    </row>
    <row r="43" spans="1:17" s="25" customFormat="1" ht="21" customHeight="1">
      <c r="A43" s="30">
        <v>36</v>
      </c>
      <c r="B43" s="31"/>
      <c r="C43" s="31"/>
      <c r="D43" s="32"/>
      <c r="E43" s="30"/>
      <c r="F43" s="29"/>
      <c r="G43" s="29"/>
      <c r="H43" s="33"/>
      <c r="I43" s="47"/>
      <c r="J43" s="47"/>
      <c r="K43" s="47"/>
      <c r="L43" s="47"/>
      <c r="M43" s="47"/>
      <c r="N43" s="47"/>
      <c r="O43" s="47"/>
      <c r="P43" s="47"/>
      <c r="Q43" s="47"/>
    </row>
    <row r="44" spans="1:17" s="25" customFormat="1" ht="21" customHeight="1">
      <c r="A44" s="30">
        <v>37</v>
      </c>
      <c r="B44" s="31"/>
      <c r="C44" s="31"/>
      <c r="D44" s="32"/>
      <c r="E44" s="30"/>
      <c r="F44" s="29"/>
      <c r="G44" s="29"/>
      <c r="H44" s="33"/>
      <c r="I44" s="47"/>
      <c r="J44" s="47"/>
      <c r="K44" s="47"/>
      <c r="L44" s="47"/>
      <c r="M44" s="47"/>
      <c r="N44" s="47"/>
      <c r="O44" s="47"/>
      <c r="P44" s="47"/>
      <c r="Q44" s="47"/>
    </row>
    <row r="45" spans="1:17" s="25" customFormat="1" ht="21" customHeight="1">
      <c r="A45" s="30">
        <v>38</v>
      </c>
      <c r="B45" s="31"/>
      <c r="C45" s="31"/>
      <c r="D45" s="32"/>
      <c r="E45" s="30"/>
      <c r="F45" s="29"/>
      <c r="G45" s="29"/>
      <c r="H45" s="33"/>
      <c r="I45" s="47"/>
      <c r="J45" s="47"/>
      <c r="K45" s="47"/>
      <c r="L45" s="47"/>
      <c r="M45" s="47"/>
      <c r="N45" s="47"/>
      <c r="O45" s="47"/>
      <c r="P45" s="47"/>
      <c r="Q45" s="47"/>
    </row>
    <row r="46" spans="1:17" s="25" customFormat="1" ht="21" customHeight="1">
      <c r="A46" s="30">
        <v>39</v>
      </c>
      <c r="B46" s="31"/>
      <c r="C46" s="31"/>
      <c r="D46" s="32"/>
      <c r="E46" s="30"/>
      <c r="F46" s="29"/>
      <c r="G46" s="29"/>
      <c r="H46" s="33"/>
      <c r="I46" s="47"/>
      <c r="J46" s="47"/>
      <c r="K46" s="47"/>
      <c r="L46" s="47"/>
      <c r="M46" s="47"/>
      <c r="N46" s="47"/>
      <c r="O46" s="47"/>
      <c r="P46" s="47"/>
      <c r="Q46" s="47"/>
    </row>
    <row r="47" spans="1:17" s="25" customFormat="1" ht="21" customHeight="1">
      <c r="A47" s="30">
        <v>40</v>
      </c>
      <c r="B47" s="31"/>
      <c r="C47" s="31"/>
      <c r="D47" s="32"/>
      <c r="E47" s="30"/>
      <c r="F47" s="29"/>
      <c r="G47" s="29"/>
      <c r="H47" s="33"/>
      <c r="I47" s="47"/>
      <c r="J47" s="47"/>
      <c r="K47" s="47"/>
      <c r="L47" s="47"/>
      <c r="M47" s="47"/>
      <c r="N47" s="47"/>
      <c r="O47" s="47"/>
      <c r="P47" s="47"/>
      <c r="Q47" s="47"/>
    </row>
    <row r="48" spans="1:17" s="25" customFormat="1" ht="21" customHeight="1">
      <c r="A48" s="30">
        <v>41</v>
      </c>
      <c r="B48" s="31"/>
      <c r="C48" s="31"/>
      <c r="D48" s="32"/>
      <c r="E48" s="30"/>
      <c r="F48" s="29"/>
      <c r="G48" s="29"/>
      <c r="H48" s="33"/>
      <c r="I48" s="47"/>
      <c r="J48" s="47"/>
      <c r="K48" s="47"/>
      <c r="L48" s="47"/>
      <c r="M48" s="47"/>
      <c r="N48" s="47"/>
      <c r="O48" s="47"/>
      <c r="P48" s="47"/>
      <c r="Q48" s="47"/>
    </row>
    <row r="49" spans="1:17" s="25" customFormat="1" ht="21" customHeight="1">
      <c r="A49" s="30">
        <v>42</v>
      </c>
      <c r="B49" s="31"/>
      <c r="C49" s="31"/>
      <c r="D49" s="32"/>
      <c r="E49" s="30"/>
      <c r="F49" s="29"/>
      <c r="G49" s="29"/>
      <c r="H49" s="33"/>
      <c r="I49" s="47"/>
      <c r="J49" s="47"/>
      <c r="K49" s="47"/>
      <c r="L49" s="47"/>
      <c r="M49" s="47"/>
      <c r="N49" s="47"/>
      <c r="O49" s="47"/>
      <c r="P49" s="47"/>
      <c r="Q49" s="47"/>
    </row>
    <row r="50" spans="1:17" s="25" customFormat="1" ht="21" customHeight="1">
      <c r="A50" s="30">
        <v>43</v>
      </c>
      <c r="B50" s="31"/>
      <c r="C50" s="31"/>
      <c r="D50" s="32"/>
      <c r="E50" s="30"/>
      <c r="F50" s="29"/>
      <c r="G50" s="29"/>
      <c r="H50" s="33"/>
      <c r="I50" s="47"/>
      <c r="J50" s="47"/>
      <c r="K50" s="47"/>
      <c r="L50" s="47"/>
      <c r="M50" s="47"/>
      <c r="N50" s="47"/>
      <c r="O50" s="47"/>
      <c r="P50" s="47"/>
      <c r="Q50" s="47"/>
    </row>
    <row r="51" spans="1:17" s="25" customFormat="1" ht="21" customHeight="1">
      <c r="A51" s="30">
        <v>44</v>
      </c>
      <c r="B51" s="31"/>
      <c r="C51" s="31"/>
      <c r="D51" s="32"/>
      <c r="E51" s="30"/>
      <c r="F51" s="29"/>
      <c r="G51" s="29"/>
      <c r="H51" s="33"/>
      <c r="I51" s="47"/>
      <c r="J51" s="47"/>
      <c r="K51" s="47"/>
      <c r="L51" s="47"/>
      <c r="M51" s="47"/>
      <c r="N51" s="47"/>
      <c r="O51" s="47"/>
      <c r="P51" s="47"/>
      <c r="Q51" s="47"/>
    </row>
    <row r="52" spans="1:17" s="25" customFormat="1" ht="21" customHeight="1">
      <c r="A52" s="30">
        <v>45</v>
      </c>
      <c r="B52" s="31"/>
      <c r="C52" s="31"/>
      <c r="D52" s="32"/>
      <c r="E52" s="30"/>
      <c r="F52" s="29"/>
      <c r="G52" s="29"/>
      <c r="H52" s="33"/>
      <c r="I52" s="47"/>
      <c r="J52" s="47"/>
      <c r="K52" s="47"/>
      <c r="L52" s="47"/>
      <c r="M52" s="47"/>
      <c r="N52" s="47"/>
      <c r="O52" s="47"/>
      <c r="P52" s="47"/>
      <c r="Q52" s="47"/>
    </row>
    <row r="53" spans="1:17" s="25" customFormat="1" ht="21" customHeight="1">
      <c r="A53" s="30">
        <v>46</v>
      </c>
      <c r="B53" s="31"/>
      <c r="C53" s="31"/>
      <c r="D53" s="32"/>
      <c r="E53" s="30"/>
      <c r="F53" s="29"/>
      <c r="G53" s="29"/>
      <c r="H53" s="33"/>
      <c r="I53" s="47"/>
      <c r="J53" s="47"/>
      <c r="K53" s="47"/>
      <c r="L53" s="47"/>
      <c r="M53" s="47"/>
      <c r="N53" s="47"/>
      <c r="O53" s="47"/>
      <c r="P53" s="47"/>
      <c r="Q53" s="47"/>
    </row>
    <row r="54" spans="1:17" s="25" customFormat="1" ht="21" customHeight="1">
      <c r="A54" s="30">
        <v>47</v>
      </c>
      <c r="B54" s="31"/>
      <c r="C54" s="31"/>
      <c r="D54" s="32"/>
      <c r="E54" s="30"/>
      <c r="F54" s="29"/>
      <c r="G54" s="29"/>
      <c r="H54" s="33"/>
      <c r="I54" s="47"/>
      <c r="J54" s="47"/>
      <c r="K54" s="47"/>
      <c r="L54" s="47"/>
      <c r="M54" s="47"/>
      <c r="N54" s="47"/>
      <c r="O54" s="47"/>
      <c r="P54" s="47"/>
      <c r="Q54" s="47"/>
    </row>
    <row r="55" spans="1:17" s="25" customFormat="1" ht="21" customHeight="1">
      <c r="A55" s="30">
        <v>48</v>
      </c>
      <c r="B55" s="31"/>
      <c r="C55" s="31"/>
      <c r="D55" s="32"/>
      <c r="E55" s="30"/>
      <c r="F55" s="29"/>
      <c r="G55" s="29"/>
      <c r="H55" s="33"/>
      <c r="I55" s="47"/>
      <c r="J55" s="47"/>
      <c r="K55" s="47"/>
      <c r="L55" s="47"/>
      <c r="M55" s="47"/>
      <c r="N55" s="47"/>
      <c r="O55" s="47"/>
      <c r="P55" s="47"/>
      <c r="Q55" s="47"/>
    </row>
    <row r="56" spans="1:17" s="25" customFormat="1" ht="21" customHeight="1">
      <c r="A56" s="30">
        <v>49</v>
      </c>
      <c r="B56" s="31"/>
      <c r="C56" s="31"/>
      <c r="D56" s="32"/>
      <c r="E56" s="30"/>
      <c r="F56" s="29"/>
      <c r="G56" s="29"/>
      <c r="H56" s="33"/>
      <c r="I56" s="47"/>
      <c r="J56" s="47"/>
      <c r="K56" s="47"/>
      <c r="L56" s="47"/>
      <c r="M56" s="47"/>
      <c r="N56" s="47"/>
      <c r="O56" s="47"/>
      <c r="P56" s="47"/>
      <c r="Q56" s="47"/>
    </row>
    <row r="57" spans="1:17" s="25" customFormat="1" ht="21" customHeight="1">
      <c r="A57" s="30">
        <v>50</v>
      </c>
      <c r="B57" s="31"/>
      <c r="C57" s="31"/>
      <c r="D57" s="32"/>
      <c r="E57" s="30"/>
      <c r="F57" s="29"/>
      <c r="G57" s="29"/>
      <c r="H57" s="33"/>
      <c r="I57" s="47"/>
      <c r="J57" s="47"/>
      <c r="K57" s="47"/>
      <c r="L57" s="47"/>
      <c r="M57" s="47"/>
      <c r="N57" s="47"/>
      <c r="O57" s="47"/>
      <c r="P57" s="47"/>
      <c r="Q57" s="47"/>
    </row>
    <row r="58" spans="1:17" s="25" customFormat="1" ht="21" customHeight="1">
      <c r="A58" s="30">
        <v>51</v>
      </c>
      <c r="B58" s="31"/>
      <c r="C58" s="31"/>
      <c r="D58" s="32"/>
      <c r="E58" s="30"/>
      <c r="F58" s="29"/>
      <c r="G58" s="29"/>
      <c r="H58" s="34"/>
      <c r="I58" s="47"/>
      <c r="J58" s="47"/>
      <c r="K58" s="47"/>
      <c r="L58" s="47"/>
      <c r="M58" s="47"/>
      <c r="N58" s="47"/>
      <c r="O58" s="47"/>
      <c r="P58" s="47"/>
      <c r="Q58" s="47"/>
    </row>
    <row r="59" spans="1:17">
      <c r="A59" s="39"/>
      <c r="B59" s="40"/>
      <c r="C59" s="40"/>
      <c r="D59" s="40"/>
      <c r="E59" s="40"/>
      <c r="F59" s="40"/>
      <c r="G59" s="40"/>
      <c r="H59" s="40"/>
      <c r="I59" s="40"/>
      <c r="J59" s="40"/>
      <c r="K59" s="40"/>
      <c r="L59" s="40"/>
      <c r="M59" s="40"/>
      <c r="N59" s="40"/>
      <c r="O59" s="40"/>
      <c r="P59" s="40"/>
      <c r="Q59" s="40"/>
    </row>
    <row r="60" spans="1:17">
      <c r="A60" s="39"/>
      <c r="B60" s="40"/>
      <c r="C60" s="40"/>
      <c r="D60" s="40"/>
      <c r="E60" s="40"/>
      <c r="F60" s="40"/>
      <c r="G60" s="40"/>
      <c r="H60" s="40"/>
      <c r="I60" s="40"/>
      <c r="J60" s="40"/>
      <c r="K60" s="40"/>
      <c r="L60" s="40"/>
      <c r="M60" s="40"/>
      <c r="N60" s="40"/>
      <c r="O60" s="40"/>
      <c r="P60" s="40"/>
      <c r="Q60" s="40"/>
    </row>
    <row r="61" spans="1:17">
      <c r="A61" s="39"/>
      <c r="B61" s="40"/>
      <c r="C61" s="40"/>
      <c r="D61" s="40"/>
      <c r="E61" s="40"/>
      <c r="F61" s="40"/>
      <c r="G61" s="40"/>
      <c r="H61" s="40"/>
      <c r="I61" s="40"/>
      <c r="J61" s="40"/>
      <c r="K61" s="40"/>
      <c r="L61" s="40"/>
      <c r="M61" s="40"/>
      <c r="N61" s="40"/>
      <c r="O61" s="40"/>
      <c r="P61" s="40"/>
      <c r="Q61" s="40"/>
    </row>
    <row r="62" spans="1:17">
      <c r="A62" s="39"/>
      <c r="B62" s="40"/>
      <c r="C62" s="40"/>
      <c r="D62" s="40"/>
      <c r="E62" s="40"/>
      <c r="F62" s="40"/>
      <c r="G62" s="40"/>
      <c r="H62" s="40"/>
      <c r="I62" s="40"/>
      <c r="J62" s="40"/>
      <c r="K62" s="40"/>
      <c r="L62" s="40"/>
      <c r="M62" s="40"/>
      <c r="N62" s="40"/>
      <c r="O62" s="40"/>
      <c r="P62" s="40"/>
      <c r="Q62" s="40"/>
    </row>
    <row r="63" spans="1:17">
      <c r="A63" s="39"/>
      <c r="B63" s="40"/>
      <c r="C63" s="40"/>
      <c r="D63" s="40"/>
      <c r="E63" s="40"/>
      <c r="F63" s="40"/>
      <c r="G63" s="40"/>
      <c r="H63" s="40"/>
      <c r="I63" s="40"/>
      <c r="J63" s="40"/>
      <c r="K63" s="40"/>
      <c r="L63" s="40"/>
      <c r="M63" s="40"/>
      <c r="N63" s="40"/>
      <c r="O63" s="40"/>
      <c r="P63" s="40"/>
      <c r="Q63" s="40"/>
    </row>
    <row r="64" spans="1:17">
      <c r="A64" s="39"/>
      <c r="B64" s="40"/>
      <c r="C64" s="40"/>
      <c r="D64" s="40"/>
      <c r="E64" s="40"/>
      <c r="F64" s="40"/>
      <c r="G64" s="40"/>
      <c r="H64" s="40"/>
      <c r="I64" s="40"/>
      <c r="J64" s="40"/>
      <c r="K64" s="40"/>
      <c r="L64" s="40"/>
      <c r="M64" s="40"/>
      <c r="N64" s="40"/>
      <c r="O64" s="40"/>
      <c r="P64" s="40"/>
      <c r="Q64" s="40"/>
    </row>
  </sheetData>
  <sheetProtection password="C1FB" sheet="1" objects="1" scenarios="1" formatCells="0" formatColumns="0" formatRows="0" selectLockedCells="1"/>
  <mergeCells count="8">
    <mergeCell ref="N8:P9"/>
    <mergeCell ref="A3:B3"/>
    <mergeCell ref="C1:E1"/>
    <mergeCell ref="A5:B5"/>
    <mergeCell ref="C3:H3"/>
    <mergeCell ref="A4:B4"/>
    <mergeCell ref="E4:G4"/>
    <mergeCell ref="E5:G5"/>
  </mergeCells>
  <dataValidations count="1">
    <dataValidation type="list" allowBlank="1" showInputMessage="1" showErrorMessage="1" sqref="F8:F58">
      <formula1>$T$1:$T$3</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AB23"/>
  <sheetViews>
    <sheetView workbookViewId="0">
      <selection activeCell="W11" sqref="W11"/>
    </sheetView>
  </sheetViews>
  <sheetFormatPr defaultRowHeight="15"/>
  <cols>
    <col min="1" max="1" width="4.85546875" style="10" customWidth="1"/>
    <col min="2" max="2" width="7.7109375" style="10" customWidth="1"/>
    <col min="3" max="17" width="6.7109375" style="10" customWidth="1"/>
    <col min="18" max="19" width="8.28515625" style="10" customWidth="1"/>
    <col min="20" max="20" width="9.42578125" style="10" customWidth="1"/>
    <col min="21" max="23" width="9.140625" style="10"/>
    <col min="24" max="25" width="9.140625" style="10" hidden="1" customWidth="1"/>
    <col min="26" max="29" width="0" style="10" hidden="1" customWidth="1"/>
    <col min="30" max="16384" width="9.140625" style="10"/>
  </cols>
  <sheetData>
    <row r="1" spans="1:28" ht="18.75">
      <c r="A1" s="97" t="s">
        <v>11</v>
      </c>
      <c r="B1" s="97"/>
      <c r="C1" s="97"/>
      <c r="D1" s="97"/>
      <c r="E1" s="97"/>
      <c r="F1" s="97"/>
      <c r="G1" s="97"/>
      <c r="H1" s="97"/>
      <c r="I1" s="97"/>
      <c r="J1" s="97"/>
      <c r="K1" s="97"/>
      <c r="L1" s="97"/>
      <c r="M1" s="97"/>
      <c r="N1" s="97"/>
      <c r="O1" s="97"/>
      <c r="P1" s="97"/>
      <c r="Q1" s="97"/>
      <c r="R1" s="97"/>
      <c r="S1" s="97"/>
      <c r="T1" s="97"/>
      <c r="X1" s="10">
        <f>IF(ISNA(VLOOKUP($F$4,Master!A$8:N$77,4,FALSE)),"",VLOOKUP($F$4,Master!A$8:AH$77,4,FALSE))</f>
        <v>2</v>
      </c>
      <c r="Y1" s="10" t="str">
        <f>IF(ISNA(VLOOKUP($F$4,Master!A$8:N$77,6,FALSE)),"",VLOOKUP($F$4,Master!A$8:AH$77,6,FALSE))</f>
        <v>NPS</v>
      </c>
      <c r="Z1" s="10" t="s">
        <v>8</v>
      </c>
      <c r="AA1" s="10" t="s">
        <v>24</v>
      </c>
      <c r="AB1" s="10">
        <f>IF(ISNA(VLOOKUP($F$4,Master!A$8:N$77,7,FALSE)),"",VLOOKUP($F$4,Master!A$8:AH$77,7,FALSE))</f>
        <v>0</v>
      </c>
    </row>
    <row r="2" spans="1:28" ht="18.75">
      <c r="A2" s="98" t="str">
        <f>IF(AND(Master!C3=""),"",CONCATENATE("Office Of  ",Master!C3))</f>
        <v>Office Of  Government Senior Secondry School Inderwara , Pali</v>
      </c>
      <c r="B2" s="98"/>
      <c r="C2" s="98"/>
      <c r="D2" s="98"/>
      <c r="E2" s="98"/>
      <c r="F2" s="98"/>
      <c r="G2" s="98"/>
      <c r="H2" s="98"/>
      <c r="I2" s="98"/>
      <c r="J2" s="98"/>
      <c r="K2" s="98"/>
      <c r="L2" s="98"/>
      <c r="M2" s="98"/>
      <c r="N2" s="98"/>
      <c r="O2" s="98"/>
      <c r="P2" s="98"/>
      <c r="Q2" s="98"/>
      <c r="R2" s="98"/>
      <c r="S2" s="98"/>
      <c r="T2" s="98"/>
    </row>
    <row r="3" spans="1:28" ht="18.75">
      <c r="E3" s="101" t="s">
        <v>12</v>
      </c>
      <c r="F3" s="101"/>
      <c r="G3" s="101"/>
      <c r="H3" s="101"/>
      <c r="I3" s="101"/>
      <c r="J3" s="99" t="str">
        <f>IF(ISNA(VLOOKUP($F$4,Master!A$8:N$77,2,FALSE)),"",VLOOKUP($F$4,Master!A$8:AH$77,2,FALSE))</f>
        <v>Mahendra Patel</v>
      </c>
      <c r="K3" s="99"/>
      <c r="L3" s="99"/>
      <c r="M3" s="99"/>
      <c r="N3" s="99"/>
      <c r="O3" s="100" t="s">
        <v>52</v>
      </c>
      <c r="P3" s="100"/>
      <c r="Q3" s="91" t="str">
        <f>IF(ISNA(VLOOKUP($F$4,Master!A$8:N$77,3,FALSE)),"",VLOOKUP($F$4,Master!A$8:AH$77,3,FALSE))</f>
        <v>Teacher</v>
      </c>
      <c r="R3" s="91"/>
      <c r="S3" s="91"/>
      <c r="T3" s="91"/>
    </row>
    <row r="4" spans="1:28" ht="18.75">
      <c r="E4" s="35" t="s">
        <v>21</v>
      </c>
      <c r="F4" s="21">
        <v>1</v>
      </c>
      <c r="G4" s="36"/>
      <c r="H4" s="36"/>
      <c r="I4" s="36"/>
      <c r="J4" s="11"/>
      <c r="K4" s="11"/>
      <c r="L4" s="11"/>
      <c r="M4" s="11"/>
      <c r="N4" s="11"/>
      <c r="O4" s="12"/>
      <c r="P4" s="12"/>
      <c r="Q4" s="12"/>
    </row>
    <row r="5" spans="1:28" ht="15.75">
      <c r="A5" s="102" t="s">
        <v>0</v>
      </c>
      <c r="B5" s="103" t="s">
        <v>3</v>
      </c>
      <c r="C5" s="107" t="s">
        <v>5</v>
      </c>
      <c r="D5" s="107"/>
      <c r="E5" s="107"/>
      <c r="F5" s="107"/>
      <c r="G5" s="107" t="s">
        <v>6</v>
      </c>
      <c r="H5" s="107"/>
      <c r="I5" s="107"/>
      <c r="J5" s="107"/>
      <c r="K5" s="107" t="s">
        <v>7</v>
      </c>
      <c r="L5" s="107"/>
      <c r="M5" s="107"/>
      <c r="N5" s="107"/>
      <c r="O5" s="109" t="s">
        <v>9</v>
      </c>
      <c r="P5" s="109"/>
      <c r="Q5" s="110"/>
      <c r="R5" s="103" t="s">
        <v>46</v>
      </c>
      <c r="S5" s="103" t="s">
        <v>47</v>
      </c>
      <c r="T5" s="103" t="s">
        <v>48</v>
      </c>
    </row>
    <row r="6" spans="1:28" ht="15" customHeight="1">
      <c r="A6" s="102"/>
      <c r="B6" s="103"/>
      <c r="C6" s="103" t="s">
        <v>44</v>
      </c>
      <c r="D6" s="108" t="s">
        <v>1</v>
      </c>
      <c r="E6" s="102" t="s">
        <v>2</v>
      </c>
      <c r="F6" s="103" t="s">
        <v>49</v>
      </c>
      <c r="G6" s="103" t="s">
        <v>44</v>
      </c>
      <c r="H6" s="108" t="s">
        <v>1</v>
      </c>
      <c r="I6" s="102" t="s">
        <v>2</v>
      </c>
      <c r="J6" s="103" t="s">
        <v>50</v>
      </c>
      <c r="K6" s="103" t="s">
        <v>4</v>
      </c>
      <c r="L6" s="108" t="s">
        <v>1</v>
      </c>
      <c r="M6" s="102" t="s">
        <v>2</v>
      </c>
      <c r="N6" s="103" t="s">
        <v>51</v>
      </c>
      <c r="O6" s="104" t="s">
        <v>22</v>
      </c>
      <c r="P6" s="104"/>
      <c r="Q6" s="105" t="s">
        <v>33</v>
      </c>
      <c r="R6" s="103"/>
      <c r="S6" s="103"/>
      <c r="T6" s="103"/>
    </row>
    <row r="7" spans="1:28" ht="86.25" customHeight="1">
      <c r="A7" s="102"/>
      <c r="B7" s="103"/>
      <c r="C7" s="103"/>
      <c r="D7" s="108"/>
      <c r="E7" s="102"/>
      <c r="F7" s="103"/>
      <c r="G7" s="103"/>
      <c r="H7" s="108"/>
      <c r="I7" s="102"/>
      <c r="J7" s="103"/>
      <c r="K7" s="103"/>
      <c r="L7" s="108"/>
      <c r="M7" s="102"/>
      <c r="N7" s="103"/>
      <c r="O7" s="53" t="s">
        <v>8</v>
      </c>
      <c r="P7" s="53" t="s">
        <v>24</v>
      </c>
      <c r="Q7" s="106"/>
      <c r="R7" s="104"/>
      <c r="S7" s="104"/>
      <c r="T7" s="103"/>
    </row>
    <row r="8" spans="1:28">
      <c r="A8" s="13">
        <v>1</v>
      </c>
      <c r="B8" s="13">
        <v>2</v>
      </c>
      <c r="C8" s="13">
        <v>3</v>
      </c>
      <c r="D8" s="13">
        <v>4</v>
      </c>
      <c r="E8" s="13">
        <v>5</v>
      </c>
      <c r="F8" s="13">
        <v>6</v>
      </c>
      <c r="G8" s="13">
        <v>7</v>
      </c>
      <c r="H8" s="13">
        <v>8</v>
      </c>
      <c r="I8" s="13">
        <v>9</v>
      </c>
      <c r="J8" s="13">
        <v>10</v>
      </c>
      <c r="K8" s="13">
        <v>11</v>
      </c>
      <c r="L8" s="13">
        <v>12</v>
      </c>
      <c r="M8" s="13">
        <v>13</v>
      </c>
      <c r="N8" s="13">
        <v>14</v>
      </c>
      <c r="O8" s="13">
        <v>15</v>
      </c>
      <c r="P8" s="13">
        <v>16</v>
      </c>
      <c r="Q8" s="13">
        <v>17</v>
      </c>
      <c r="R8" s="13">
        <v>18</v>
      </c>
      <c r="S8" s="13">
        <v>19</v>
      </c>
      <c r="T8" s="13">
        <v>20</v>
      </c>
    </row>
    <row r="9" spans="1:28" ht="21" customHeight="1">
      <c r="A9" s="14">
        <v>1</v>
      </c>
      <c r="B9" s="15">
        <v>43282</v>
      </c>
      <c r="C9" s="16">
        <f>IF(ISNA(VLOOKUP($F$4,Master!A$8:N$77,5,FALSE)),"",VLOOKUP($F$4,Master!A$8:AH$77,5,FALSE))</f>
        <v>36900</v>
      </c>
      <c r="D9" s="16">
        <f>IF(AND(C9=""),"",IF(AND($F$4=""),"",ROUND(C9*Master!C$5%,0)))</f>
        <v>3321</v>
      </c>
      <c r="E9" s="16">
        <f>IF(AND(C9=""),"",IF(AND($F$4=""),"",ROUND(C9*Master!H$5%,0)))</f>
        <v>2952</v>
      </c>
      <c r="F9" s="16">
        <f t="shared" ref="F9:F14" si="0">IF(AND(C9=""),"",SUM(C9:E9))</f>
        <v>43173</v>
      </c>
      <c r="G9" s="16">
        <f>IF(ISNA(VLOOKUP($F$4,Master!A$8:N$77,5,FALSE)),"",VLOOKUP($F$4,Master!A$8:AH$77,5,FALSE))</f>
        <v>36900</v>
      </c>
      <c r="H9" s="16">
        <f>IF(AND(G9=""),"",IF(AND($F$4=""),"",ROUND(G9*Master!C$4%,0)))</f>
        <v>2583</v>
      </c>
      <c r="I9" s="16">
        <f>IF(AND(G9=""),"",IF(AND($F$4=""),"",ROUND(G9*Master!H$4%,0)))</f>
        <v>2952</v>
      </c>
      <c r="J9" s="16">
        <f t="shared" ref="J9:J14" si="1">IF(AND(C9=""),"",SUM(G9:I9))</f>
        <v>42435</v>
      </c>
      <c r="K9" s="16">
        <f t="shared" ref="K9:N14" si="2">IF(AND(C9=""),"",IF(AND(G9=""),"",C9-G9))</f>
        <v>0</v>
      </c>
      <c r="L9" s="16">
        <f t="shared" si="2"/>
        <v>738</v>
      </c>
      <c r="M9" s="16">
        <f t="shared" si="2"/>
        <v>0</v>
      </c>
      <c r="N9" s="16">
        <f t="shared" si="2"/>
        <v>738</v>
      </c>
      <c r="O9" s="16">
        <f>IF(AND(C9=""),"",IF(AND(Y$1=Z$1),ROUND((N9)*10%,0),"0"))</f>
        <v>74</v>
      </c>
      <c r="P9" s="16" t="str">
        <f>IF(AND(C9=""),"",IF(AND(Y$1=AA$1),N9,"0"))</f>
        <v>0</v>
      </c>
      <c r="Q9" s="16">
        <f>IF(AND($F$4=""),"",IF(AND(N9=""),"",ROUND(N9*AB$1%,0)))</f>
        <v>0</v>
      </c>
      <c r="R9" s="16">
        <f>IF(AND(F$4=""),"",IF(AND(C9=""),"",IF(AND(O9=""),"",IF(AND(P9=""),"",O9+P9+Q9))))</f>
        <v>74</v>
      </c>
      <c r="S9" s="16">
        <f>IF(AND(N9=""),"",IF(AND(R9=""),"",N9-R9))</f>
        <v>664</v>
      </c>
      <c r="T9" s="54"/>
    </row>
    <row r="10" spans="1:28" ht="21" customHeight="1">
      <c r="A10" s="14">
        <v>2</v>
      </c>
      <c r="B10" s="15">
        <v>43313</v>
      </c>
      <c r="C10" s="16">
        <f>IF(AND($F$4=""),"",IF(AND(Arrear!X$1&lt;2),"",Arrear!C9))</f>
        <v>36900</v>
      </c>
      <c r="D10" s="16">
        <f>IF(AND(C10=""),"",IF(AND($F$4=""),"",ROUND(C10*Master!C$5%,0)))</f>
        <v>3321</v>
      </c>
      <c r="E10" s="16">
        <f>IF(AND(C10=""),"",IF(AND($F$4=""),"",ROUND(C10*Master!H$5%,0)))</f>
        <v>2952</v>
      </c>
      <c r="F10" s="16">
        <f t="shared" si="0"/>
        <v>43173</v>
      </c>
      <c r="G10" s="16">
        <f>IF(AND($F$4=""),"",IF(AND(Arrear!X$1&lt;2),"",Arrear!C9))</f>
        <v>36900</v>
      </c>
      <c r="H10" s="16">
        <f>IF(AND(G10=""),"",IF(AND($F$4=""),"",ROUND(G10*Master!C$4%,0)))</f>
        <v>2583</v>
      </c>
      <c r="I10" s="16">
        <f>IF(AND(G10=""),"",IF(AND($F$4=""),"",ROUND(G10*Master!H$4%,0)))</f>
        <v>2952</v>
      </c>
      <c r="J10" s="16">
        <f t="shared" si="1"/>
        <v>42435</v>
      </c>
      <c r="K10" s="16">
        <f t="shared" si="2"/>
        <v>0</v>
      </c>
      <c r="L10" s="16">
        <f t="shared" si="2"/>
        <v>738</v>
      </c>
      <c r="M10" s="16">
        <f t="shared" si="2"/>
        <v>0</v>
      </c>
      <c r="N10" s="16">
        <f t="shared" si="2"/>
        <v>738</v>
      </c>
      <c r="O10" s="16">
        <f t="shared" ref="O10:O14" si="3">IF(AND(C10=""),"",IF(AND(Y$1=Z$1),ROUND((N10)*10%,0),"0"))</f>
        <v>74</v>
      </c>
      <c r="P10" s="16" t="str">
        <f t="shared" ref="P10:P14" si="4">IF(AND(C10=""),"",IF(AND(Y$1=AA$1),N10,"0"))</f>
        <v>0</v>
      </c>
      <c r="Q10" s="16">
        <f t="shared" ref="Q10:Q14" si="5">IF(AND($F$4=""),"",IF(AND(N10=""),"",ROUND(N10*AB$1%,0)))</f>
        <v>0</v>
      </c>
      <c r="R10" s="16">
        <f t="shared" ref="R10:R14" si="6">IF(AND(F$4=""),"",IF(AND(C10=""),"",IF(AND(O10=""),"",IF(AND(P10=""),"",O10+P10+Q10))))</f>
        <v>74</v>
      </c>
      <c r="S10" s="16">
        <f t="shared" ref="S10:S14" si="7">IF(AND(N10=""),"",IF(AND(R10=""),"",N10-R10))</f>
        <v>664</v>
      </c>
      <c r="T10" s="54"/>
    </row>
    <row r="11" spans="1:28" ht="21" customHeight="1">
      <c r="A11" s="14">
        <v>3</v>
      </c>
      <c r="B11" s="15">
        <v>43344</v>
      </c>
      <c r="C11" s="16" t="str">
        <f>IF(AND($F$4=""),"",IF(AND(Arrear!X$1&lt;3),"",Arrear!C10))</f>
        <v/>
      </c>
      <c r="D11" s="16" t="str">
        <f>IF(AND(C11=""),"",IF(AND($F$4=""),"",ROUND(C11*Master!C$5%,0)))</f>
        <v/>
      </c>
      <c r="E11" s="16" t="str">
        <f>IF(AND(C11=""),"",IF(AND($F$4=""),"",ROUND(C11*Master!H$5%,0)))</f>
        <v/>
      </c>
      <c r="F11" s="16" t="str">
        <f t="shared" si="0"/>
        <v/>
      </c>
      <c r="G11" s="16" t="str">
        <f>IF(AND($F$4=""),"",IF(AND(Arrear!X$1&lt;3),"",Arrear!C10))</f>
        <v/>
      </c>
      <c r="H11" s="16" t="str">
        <f>IF(AND(G11=""),"",IF(AND($F$4=""),"",ROUND(G11*Master!C$4%,0)))</f>
        <v/>
      </c>
      <c r="I11" s="16" t="str">
        <f>IF(AND(G11=""),"",IF(AND($F$4=""),"",ROUND(G11*Master!H$4%,0)))</f>
        <v/>
      </c>
      <c r="J11" s="16" t="str">
        <f t="shared" si="1"/>
        <v/>
      </c>
      <c r="K11" s="16" t="str">
        <f t="shared" si="2"/>
        <v/>
      </c>
      <c r="L11" s="16" t="str">
        <f t="shared" si="2"/>
        <v/>
      </c>
      <c r="M11" s="16" t="str">
        <f t="shared" si="2"/>
        <v/>
      </c>
      <c r="N11" s="16" t="str">
        <f t="shared" si="2"/>
        <v/>
      </c>
      <c r="O11" s="16" t="str">
        <f t="shared" si="3"/>
        <v/>
      </c>
      <c r="P11" s="16" t="str">
        <f t="shared" si="4"/>
        <v/>
      </c>
      <c r="Q11" s="16" t="str">
        <f t="shared" si="5"/>
        <v/>
      </c>
      <c r="R11" s="16" t="str">
        <f t="shared" si="6"/>
        <v/>
      </c>
      <c r="S11" s="16" t="str">
        <f t="shared" si="7"/>
        <v/>
      </c>
      <c r="T11" s="54"/>
    </row>
    <row r="12" spans="1:28" ht="21" customHeight="1">
      <c r="A12" s="14">
        <v>4</v>
      </c>
      <c r="B12" s="15">
        <v>43374</v>
      </c>
      <c r="C12" s="16" t="str">
        <f>IF(AND($F$4=""),"",IF(AND(Arrear!X$1&lt;4),"",Arrear!C11))</f>
        <v/>
      </c>
      <c r="D12" s="16" t="str">
        <f>IF(AND(C12=""),"",IF(AND($F$4=""),"",ROUND(C12*Master!C$5%,0)))</f>
        <v/>
      </c>
      <c r="E12" s="16" t="str">
        <f>IF(AND(C12=""),"",IF(AND($F$4=""),"",ROUND(C12*Master!H$5%,0)))</f>
        <v/>
      </c>
      <c r="F12" s="16" t="str">
        <f t="shared" si="0"/>
        <v/>
      </c>
      <c r="G12" s="16" t="str">
        <f>IF(AND($F$4=""),"",IF(AND(Arrear!X$1&lt;4),"",Arrear!C11))</f>
        <v/>
      </c>
      <c r="H12" s="16" t="str">
        <f>IF(AND(G12=""),"",IF(AND($F$4=""),"",ROUND(G12*Master!C$4%,0)))</f>
        <v/>
      </c>
      <c r="I12" s="16" t="str">
        <f>IF(AND(G12=""),"",IF(AND($F$4=""),"",ROUND(G12*Master!H$4%,0)))</f>
        <v/>
      </c>
      <c r="J12" s="16" t="str">
        <f t="shared" si="1"/>
        <v/>
      </c>
      <c r="K12" s="16" t="str">
        <f t="shared" si="2"/>
        <v/>
      </c>
      <c r="L12" s="16" t="str">
        <f t="shared" si="2"/>
        <v/>
      </c>
      <c r="M12" s="16" t="str">
        <f t="shared" si="2"/>
        <v/>
      </c>
      <c r="N12" s="16" t="str">
        <f t="shared" si="2"/>
        <v/>
      </c>
      <c r="O12" s="16" t="str">
        <f t="shared" si="3"/>
        <v/>
      </c>
      <c r="P12" s="16" t="str">
        <f t="shared" si="4"/>
        <v/>
      </c>
      <c r="Q12" s="16" t="str">
        <f t="shared" si="5"/>
        <v/>
      </c>
      <c r="R12" s="16" t="str">
        <f t="shared" si="6"/>
        <v/>
      </c>
      <c r="S12" s="16" t="str">
        <f t="shared" si="7"/>
        <v/>
      </c>
      <c r="T12" s="54"/>
    </row>
    <row r="13" spans="1:28" ht="21" customHeight="1">
      <c r="A13" s="14">
        <v>5</v>
      </c>
      <c r="B13" s="15">
        <v>43405</v>
      </c>
      <c r="C13" s="16" t="str">
        <f>IF(AND($F$4=""),"",IF(AND(Arrear!X$1&lt;5),"",Arrear!C12))</f>
        <v/>
      </c>
      <c r="D13" s="16" t="str">
        <f>IF(AND(C13=""),"",IF(AND($F$4=""),"",ROUND(C13*Master!C$5%,0)))</f>
        <v/>
      </c>
      <c r="E13" s="16" t="str">
        <f>IF(AND(C13=""),"",IF(AND($F$4=""),"",ROUND(C13*Master!H$5%,0)))</f>
        <v/>
      </c>
      <c r="F13" s="16" t="str">
        <f t="shared" si="0"/>
        <v/>
      </c>
      <c r="G13" s="16" t="str">
        <f>IF(AND($F$4=""),"",IF(AND(Arrear!X$1&lt;5),"",Arrear!C12))</f>
        <v/>
      </c>
      <c r="H13" s="16" t="str">
        <f>IF(AND(G13=""),"",IF(AND($F$4=""),"",ROUND(G13*Master!C$4%,0)))</f>
        <v/>
      </c>
      <c r="I13" s="16" t="str">
        <f>IF(AND(G13=""),"",IF(AND($F$4=""),"",ROUND(G13*Master!H$4%,0)))</f>
        <v/>
      </c>
      <c r="J13" s="16" t="str">
        <f t="shared" si="1"/>
        <v/>
      </c>
      <c r="K13" s="16" t="str">
        <f t="shared" si="2"/>
        <v/>
      </c>
      <c r="L13" s="16" t="str">
        <f t="shared" si="2"/>
        <v/>
      </c>
      <c r="M13" s="16" t="str">
        <f t="shared" si="2"/>
        <v/>
      </c>
      <c r="N13" s="16" t="str">
        <f t="shared" si="2"/>
        <v/>
      </c>
      <c r="O13" s="16" t="str">
        <f t="shared" si="3"/>
        <v/>
      </c>
      <c r="P13" s="16" t="str">
        <f t="shared" si="4"/>
        <v/>
      </c>
      <c r="Q13" s="16" t="str">
        <f t="shared" si="5"/>
        <v/>
      </c>
      <c r="R13" s="16" t="str">
        <f t="shared" si="6"/>
        <v/>
      </c>
      <c r="S13" s="16" t="str">
        <f t="shared" si="7"/>
        <v/>
      </c>
      <c r="T13" s="54"/>
    </row>
    <row r="14" spans="1:28" ht="21" customHeight="1">
      <c r="A14" s="14">
        <v>6</v>
      </c>
      <c r="B14" s="15">
        <v>43435</v>
      </c>
      <c r="C14" s="16" t="str">
        <f>IF(AND($F$4=""),"",IF(AND(Arrear!X$1&lt;6),"",Arrear!C13))</f>
        <v/>
      </c>
      <c r="D14" s="16" t="str">
        <f>IF(AND(C14=""),"",IF(AND($F$4=""),"",ROUND(C14*Master!C$5%,0)))</f>
        <v/>
      </c>
      <c r="E14" s="16" t="str">
        <f>IF(AND(C14=""),"",IF(AND($F$4=""),"",ROUND(C14*Master!H$5%,0)))</f>
        <v/>
      </c>
      <c r="F14" s="16" t="str">
        <f t="shared" si="0"/>
        <v/>
      </c>
      <c r="G14" s="16" t="str">
        <f>IF(AND($F$4=""),"",IF(AND(Arrear!X$1&lt;2),"",Arrear!C13))</f>
        <v/>
      </c>
      <c r="H14" s="16" t="str">
        <f>IF(AND(G14=""),"",IF(AND($F$4=""),"",ROUND(G14*Master!C$4%,0)))</f>
        <v/>
      </c>
      <c r="I14" s="16" t="str">
        <f>IF(AND(G14=""),"",IF(AND($F$4=""),"",ROUND(G14*Master!H$4%,0)))</f>
        <v/>
      </c>
      <c r="J14" s="16" t="str">
        <f t="shared" si="1"/>
        <v/>
      </c>
      <c r="K14" s="16" t="str">
        <f t="shared" si="2"/>
        <v/>
      </c>
      <c r="L14" s="16" t="str">
        <f t="shared" si="2"/>
        <v/>
      </c>
      <c r="M14" s="16" t="str">
        <f t="shared" si="2"/>
        <v/>
      </c>
      <c r="N14" s="16" t="str">
        <f t="shared" si="2"/>
        <v/>
      </c>
      <c r="O14" s="16" t="str">
        <f t="shared" si="3"/>
        <v/>
      </c>
      <c r="P14" s="16" t="str">
        <f t="shared" si="4"/>
        <v/>
      </c>
      <c r="Q14" s="16" t="str">
        <f t="shared" si="5"/>
        <v/>
      </c>
      <c r="R14" s="16" t="str">
        <f t="shared" si="6"/>
        <v/>
      </c>
      <c r="S14" s="16" t="str">
        <f t="shared" si="7"/>
        <v/>
      </c>
      <c r="T14" s="54"/>
    </row>
    <row r="15" spans="1:28" ht="21" customHeight="1">
      <c r="A15" s="104" t="s">
        <v>10</v>
      </c>
      <c r="B15" s="104"/>
      <c r="C15" s="16">
        <f t="shared" ref="C15:S15" si="8">IF(AND($F$4=""),"",SUM(C9:C14))</f>
        <v>73800</v>
      </c>
      <c r="D15" s="16">
        <f t="shared" si="8"/>
        <v>6642</v>
      </c>
      <c r="E15" s="16">
        <f t="shared" si="8"/>
        <v>5904</v>
      </c>
      <c r="F15" s="16">
        <f t="shared" si="8"/>
        <v>86346</v>
      </c>
      <c r="G15" s="16">
        <f t="shared" si="8"/>
        <v>73800</v>
      </c>
      <c r="H15" s="16">
        <f t="shared" si="8"/>
        <v>5166</v>
      </c>
      <c r="I15" s="16">
        <f t="shared" si="8"/>
        <v>5904</v>
      </c>
      <c r="J15" s="16">
        <f t="shared" si="8"/>
        <v>84870</v>
      </c>
      <c r="K15" s="16">
        <f t="shared" si="8"/>
        <v>0</v>
      </c>
      <c r="L15" s="16">
        <f t="shared" si="8"/>
        <v>1476</v>
      </c>
      <c r="M15" s="16">
        <f t="shared" si="8"/>
        <v>0</v>
      </c>
      <c r="N15" s="16">
        <f t="shared" si="8"/>
        <v>1476</v>
      </c>
      <c r="O15" s="16">
        <f t="shared" si="8"/>
        <v>148</v>
      </c>
      <c r="P15" s="16">
        <f t="shared" si="8"/>
        <v>0</v>
      </c>
      <c r="Q15" s="16">
        <f t="shared" si="8"/>
        <v>0</v>
      </c>
      <c r="R15" s="16">
        <f t="shared" si="8"/>
        <v>148</v>
      </c>
      <c r="S15" s="17">
        <f t="shared" si="8"/>
        <v>1328</v>
      </c>
      <c r="T15" s="18"/>
    </row>
    <row r="16" spans="1:28" ht="18.75">
      <c r="A16" s="37"/>
      <c r="B16" s="19"/>
      <c r="C16" s="20"/>
      <c r="D16" s="20"/>
      <c r="E16" s="20"/>
      <c r="F16" s="20"/>
      <c r="G16" s="89" t="s">
        <v>31</v>
      </c>
      <c r="H16" s="89"/>
      <c r="I16" s="89"/>
      <c r="J16" s="92" t="str">
        <f>IF(AND(F4=""),"",IF(AND(S15=0),"ZERO ONLY","( Rs. "&amp;LOOKUP(IF(INT(RIGHT(S15,7)/100000)&gt;19,INT(RIGHT(S15,7)/1000000),IF(INT(RIGHT(S15,7)/100000)&gt;=10,INT(RIGHT(S15,7)/100000),0)),{0,1,2,3,4,5,6,7,8,9,10,11,12,13,14,15,16,17,18,19},{""," TEN "," TWENTY "," THIRTY "," FOURTY "," FIFTY "," SIXTY "," SEVENTY "," EIGHTY "," NINETY "," TEN "," ELEVEN "," TWELVE "," THIRTEEN "," FOURTEEN "," FIFTEEN "," SIXTEEN"," SEVENTEEN"," EIGHTEEN "," NINETEEN "})&amp;IF((IF(INT(RIGHT(S15,7)/100000)&gt;19,INT(RIGHT(S15,7)/1000000),IF(INT(RIGHT(S15,7)/100000)&gt;=10,INT(RIGHT(S15,7)/100000),0))+IF(INT(RIGHT(S15,7)/100000)&gt;19,INT(RIGHT(S15,6)/100000),IF(INT(RIGHT(S15,7)/100000)&gt;10,0,INT(RIGHT(S15,6)/100000))))&gt;0,LOOKUP(IF(INT(RIGHT(S15,7)/100000)&gt;19,INT(RIGHT(S15,6)/100000),IF(INT(RIGHT(S15,7)/100000)&gt;10,0,INT(RIGHT(S15,6)/100000))),{0,1,2,3,4,5,6,7,8,9,10,11,12,13,14,15,16,17,18,19},{""," ONE "," TWO "," THREE "," FOUR "," FIVE "," SIX "," SEVEN "," EIGHT "," NINE "," TEN "," ELEVEN "," TWELVE "," THIRTEEN "," FOURTEEN "," FIFTEEN "," SIXTEEN"," SEVENTEEN"," EIGHTEEN "," NINETEEN "})&amp;" Lac. "," ")&amp;LOOKUP(IF(INT(RIGHT(S15,5)/1000)&gt;19,INT(RIGHT(S15,5)/10000),IF(INT(RIGHT(S15,5)/1000)&gt;=10,INT(RIGHT(S15,5)/1000),0)),{0,1,2,3,4,5,6,7,8,9,10,11,12,13,14,15,16,17,18,19},{""," TEN "," TWENTY "," THIRTY "," FOURTY "," FIFTY "," SIXTY "," SEVENTY "," EIGHTY "," NINETY "," TEN "," ELEVEN "," TWELVE "," THIRTEEN "," FOURTEEN "," FIFTEEN "," SIXTEEN"," SEVENTEEN"," EIGHTEEN "," NINETEEN "})&amp;IF((IF(INT(RIGHT(S15,5)/1000)&gt;19,INT(RIGHT(S15,4)/1000),IF(INT(RIGHT(S15,5)/1000)&gt;10,0,INT(RIGHT(S15,4)/1000)))+IF(INT(RIGHT(S15,5)/1000)&gt;19,INT(RIGHT(S15,5)/10000),IF(INT(RIGHT(S15,5)/1000)&gt;=10,INT(RIGHT(S15,5)/1000),0)))&gt;0,LOOKUP(IF(INT(RIGHT(S15,5)/1000)&gt;19,INT(RIGHT(S15,4)/1000),IF(INT(RIGHT(S15,5)/1000)&gt;10,0,INT(RIGHT(S15,4)/1000))),{0,1,2,3,4,5,6,7,8,9,10,11,12,13,14,15,16,17,18,19},{""," ONE "," TWO "," THREE "," FOUR "," FIVE "," SIX "," SEVEN "," EIGHT "," NINE "," TEN "," ELEVEN "," TWELVE "," THIRTEEN "," FOURTEEN "," FIFTEEN "," SIXTEEN"," SEVENTEEN"," EIGHTEEN "," NINETEEN "})&amp;" THOUSAND "," ")&amp;IF((INT((RIGHT(S15,3))/100))&gt;0,LOOKUP(INT((RIGHT(S15,3))/100),{0,1,2,3,4,5,6,7,8,9,10,11,12,13,14,15,16,17,18,19},{""," ONE "," TWO "," THREE "," FOUR "," FIVE "," SIX "," SEVEN "," EIGHT "," NINE "," TEN "," ELEVEN "," TWELVE "," THIRTEEN "," FOURTEEN "," FIFTEEN "," SIXTEEN"," SEVENTEEN"," EIGHTEEN "," NINETEEN "})&amp;" HUNDRED "," ")&amp;LOOKUP(IF(INT(RIGHT(S15,2))&gt;19,INT(RIGHT(S15,2)/10),IF(INT(RIGHT(S15,2))&gt;=10,INT(RIGHT(S15,2)),0)),{0,1,2,3,4,5,6,7,8,9,10,11,12,13,14,15,16,17,18,19},{""," TEN "," TWENTY "," THIRTY "," FOURTY "," FIFTY "," SIXTY "," SEVENTY "," EIGHTY "," NINETY "," TEN "," ELEVEN "," TWELVE "," THIRTEEN "," FOURTEEN "," FIFTEEN "," SIXTEEN"," SEVENTEEN"," EIGHTEEN "," NINETEEN "})&amp;LOOKUP(IF(INT(RIGHT(S15,2))&lt;10,INT(RIGHT(S15,1)),IF(INT(RIGHT(S15,2))&lt;20,0,INT(RIGHT(S15,1)))),{0,1,2,3,4,5,6,7,8,9,10,11,12,13,14,15,16,17,18,19},{""," ONE "," TWO "," THREE "," FOUR "," FIVE "," SIX "," SEVEN "," EIGHT "," NINE "," TEN "," ELEVEN "," TWELVE "," THIRTEEN "," FOURTEEN "," FIFTEEN "," SIXTEEN"," SEVENTEEN"," EIGHTEEN "," NINETEEN "})&amp;" Only)"))</f>
        <v>( Rs.   ONE  THOUSAND  THREE  HUNDRED  TWENTY  EIGHT  Only)</v>
      </c>
      <c r="K16" s="92"/>
      <c r="L16" s="92"/>
      <c r="M16" s="92"/>
      <c r="N16" s="92"/>
      <c r="O16" s="92"/>
      <c r="P16" s="92"/>
      <c r="Q16" s="92"/>
      <c r="R16" s="92"/>
      <c r="S16" s="92"/>
      <c r="T16" s="92"/>
    </row>
    <row r="17" spans="1:20" ht="18.75">
      <c r="A17" s="37"/>
      <c r="B17" s="19"/>
      <c r="C17" s="20"/>
      <c r="D17" s="20"/>
      <c r="E17" s="20"/>
      <c r="F17" s="20"/>
      <c r="G17" s="20"/>
      <c r="H17" s="20"/>
      <c r="I17" s="20"/>
      <c r="J17" s="20"/>
      <c r="K17" s="20"/>
      <c r="L17" s="20"/>
      <c r="M17" s="20"/>
      <c r="N17" s="20"/>
      <c r="O17" s="20"/>
      <c r="P17" s="20"/>
      <c r="Q17" s="20"/>
      <c r="R17" s="20"/>
      <c r="S17" s="20"/>
      <c r="T17" s="20"/>
    </row>
    <row r="18" spans="1:20" ht="18.75">
      <c r="A18" s="1"/>
      <c r="B18" s="2" t="s">
        <v>25</v>
      </c>
      <c r="C18" s="94"/>
      <c r="D18" s="94"/>
      <c r="E18" s="94"/>
      <c r="F18" s="94"/>
      <c r="G18" s="94"/>
      <c r="H18" s="3"/>
      <c r="I18" s="38" t="s">
        <v>26</v>
      </c>
    </row>
    <row r="19" spans="1:20" ht="18.75">
      <c r="A19" s="1"/>
      <c r="B19" s="95" t="s">
        <v>27</v>
      </c>
      <c r="C19" s="95"/>
      <c r="D19" s="95"/>
      <c r="E19" s="95"/>
      <c r="F19" s="95"/>
      <c r="G19" s="95"/>
      <c r="H19" s="95"/>
      <c r="I19" s="4"/>
    </row>
    <row r="20" spans="1:20" ht="18.75">
      <c r="A20" s="36">
        <v>1</v>
      </c>
      <c r="B20" s="96" t="s">
        <v>28</v>
      </c>
      <c r="C20" s="96"/>
      <c r="D20" s="96"/>
      <c r="E20" s="96"/>
      <c r="F20" s="96"/>
      <c r="G20" s="3"/>
      <c r="H20" s="3"/>
      <c r="I20" s="1"/>
    </row>
    <row r="21" spans="1:20" ht="18.75">
      <c r="A21" s="5">
        <v>2</v>
      </c>
      <c r="B21" s="90" t="s">
        <v>29</v>
      </c>
      <c r="C21" s="90"/>
      <c r="D21" s="90"/>
      <c r="E21" s="90"/>
      <c r="F21" s="90"/>
      <c r="G21" s="91" t="str">
        <f>IF(AND(F4=""),"",CONCATENATE(J3,",","  ",Q3))</f>
        <v>Mahendra Patel,  Teacher</v>
      </c>
      <c r="H21" s="91"/>
      <c r="I21" s="91"/>
      <c r="J21" s="91"/>
      <c r="K21" s="91"/>
    </row>
    <row r="22" spans="1:20" ht="18.75">
      <c r="A22" s="6">
        <v>3</v>
      </c>
      <c r="B22" s="90" t="s">
        <v>30</v>
      </c>
      <c r="C22" s="90"/>
      <c r="D22" s="7"/>
      <c r="E22" s="7"/>
      <c r="F22" s="1"/>
      <c r="G22" s="1"/>
      <c r="H22" s="8"/>
      <c r="I22" s="9"/>
    </row>
    <row r="23" spans="1:20" ht="18.75">
      <c r="O23" s="93"/>
      <c r="P23" s="93"/>
      <c r="Q23" s="93"/>
      <c r="R23" s="93"/>
      <c r="S23" s="93"/>
      <c r="T23" s="93"/>
    </row>
  </sheetData>
  <sheetProtection password="C1FB" sheet="1" objects="1" scenarios="1" formatCells="0" formatColumns="0" formatRows="0" insertColumns="0" insertRows="0" insertHyperlinks="0" deleteColumns="0" deleteRows="0"/>
  <mergeCells count="39">
    <mergeCell ref="A15:B15"/>
    <mergeCell ref="H6:H7"/>
    <mergeCell ref="I6:I7"/>
    <mergeCell ref="J6:J7"/>
    <mergeCell ref="K6:K7"/>
    <mergeCell ref="C6:C7"/>
    <mergeCell ref="D6:D7"/>
    <mergeCell ref="E6:E7"/>
    <mergeCell ref="F6:F7"/>
    <mergeCell ref="A5:A7"/>
    <mergeCell ref="B5:B7"/>
    <mergeCell ref="K5:N5"/>
    <mergeCell ref="G6:G7"/>
    <mergeCell ref="S5:S7"/>
    <mergeCell ref="T5:T7"/>
    <mergeCell ref="O6:P6"/>
    <mergeCell ref="L6:L7"/>
    <mergeCell ref="O5:Q5"/>
    <mergeCell ref="O23:T23"/>
    <mergeCell ref="C18:G18"/>
    <mergeCell ref="B19:H19"/>
    <mergeCell ref="B20:F20"/>
    <mergeCell ref="A1:T1"/>
    <mergeCell ref="A2:T2"/>
    <mergeCell ref="J3:N3"/>
    <mergeCell ref="O3:P3"/>
    <mergeCell ref="Q3:T3"/>
    <mergeCell ref="E3:I3"/>
    <mergeCell ref="M6:M7"/>
    <mergeCell ref="R5:R7"/>
    <mergeCell ref="Q6:Q7"/>
    <mergeCell ref="N6:N7"/>
    <mergeCell ref="C5:F5"/>
    <mergeCell ref="G5:J5"/>
    <mergeCell ref="G16:I16"/>
    <mergeCell ref="B21:F21"/>
    <mergeCell ref="G21:K21"/>
    <mergeCell ref="J16:T16"/>
    <mergeCell ref="B22:C22"/>
  </mergeCells>
  <pageMargins left="0.95" right="0.39" top="0.75" bottom="0.75" header="0.3" footer="0.3"/>
  <pageSetup paperSize="9" scale="95" orientation="landscape" r:id="rId1"/>
  <drawing r:id="rId2"/>
</worksheet>
</file>

<file path=xl/worksheets/sheet3.xml><?xml version="1.0" encoding="utf-8"?>
<worksheet xmlns="http://schemas.openxmlformats.org/spreadsheetml/2006/main" xmlns:r="http://schemas.openxmlformats.org/officeDocument/2006/relationships">
  <dimension ref="A1:AB25"/>
  <sheetViews>
    <sheetView workbookViewId="0">
      <selection activeCell="C12" sqref="C12"/>
    </sheetView>
  </sheetViews>
  <sheetFormatPr defaultRowHeight="15"/>
  <cols>
    <col min="1" max="1" width="4.85546875" style="55" customWidth="1"/>
    <col min="2" max="2" width="7.7109375" style="55" customWidth="1"/>
    <col min="3" max="17" width="6.7109375" style="55" customWidth="1"/>
    <col min="18" max="19" width="8.28515625" style="55" customWidth="1"/>
    <col min="20" max="20" width="9.42578125" style="55" customWidth="1"/>
    <col min="21" max="21" width="9.140625" style="55"/>
    <col min="22" max="23" width="9.140625" style="10"/>
    <col min="24" max="25" width="9.140625" style="10" hidden="1" customWidth="1"/>
    <col min="26" max="29" width="0" style="10" hidden="1" customWidth="1"/>
    <col min="30" max="16384" width="9.140625" style="10"/>
  </cols>
  <sheetData>
    <row r="1" spans="1:28" ht="18.75">
      <c r="A1" s="111" t="s">
        <v>11</v>
      </c>
      <c r="B1" s="111"/>
      <c r="C1" s="111"/>
      <c r="D1" s="111"/>
      <c r="E1" s="111"/>
      <c r="F1" s="111"/>
      <c r="G1" s="111"/>
      <c r="H1" s="111"/>
      <c r="I1" s="111"/>
      <c r="J1" s="111"/>
      <c r="K1" s="111"/>
      <c r="L1" s="111"/>
      <c r="M1" s="111"/>
      <c r="N1" s="111"/>
      <c r="O1" s="111"/>
      <c r="P1" s="111"/>
      <c r="Q1" s="111"/>
      <c r="R1" s="111"/>
      <c r="S1" s="111"/>
      <c r="T1" s="111"/>
      <c r="X1" s="10">
        <f>IF(ISNA(VLOOKUP($F$4,Master!A$8:N$77,4,FALSE)),"",VLOOKUP($F$4,Master!A$8:AH$77,4,FALSE))</f>
        <v>2</v>
      </c>
      <c r="Y1" s="10" t="str">
        <f>IF(ISNA(VLOOKUP($F$4,Master!A$8:N$77,6,FALSE)),"",VLOOKUP($F$4,Master!A$8:AH$77,6,FALSE))</f>
        <v>NPS</v>
      </c>
      <c r="Z1" s="10" t="s">
        <v>8</v>
      </c>
      <c r="AA1" s="10" t="s">
        <v>24</v>
      </c>
      <c r="AB1" s="10">
        <f>IF(ISNA(VLOOKUP($F$4,Master!A$8:N$77,7,FALSE)),"",VLOOKUP($F$4,Master!A$8:AH$77,7,FALSE))</f>
        <v>0</v>
      </c>
    </row>
    <row r="2" spans="1:28" ht="18.75">
      <c r="A2" s="112" t="str">
        <f>IF(AND(Master!C3=""),"",CONCATENATE("Office Of  ",Master!C3))</f>
        <v>Office Of  Government Senior Secondry School Inderwara , Pali</v>
      </c>
      <c r="B2" s="112"/>
      <c r="C2" s="112"/>
      <c r="D2" s="112"/>
      <c r="E2" s="112"/>
      <c r="F2" s="112"/>
      <c r="G2" s="112"/>
      <c r="H2" s="112"/>
      <c r="I2" s="112"/>
      <c r="J2" s="112"/>
      <c r="K2" s="112"/>
      <c r="L2" s="112"/>
      <c r="M2" s="112"/>
      <c r="N2" s="112"/>
      <c r="O2" s="112"/>
      <c r="P2" s="112"/>
      <c r="Q2" s="112"/>
      <c r="R2" s="112"/>
      <c r="S2" s="112"/>
      <c r="T2" s="112"/>
    </row>
    <row r="3" spans="1:28" ht="18.75">
      <c r="A3" s="78"/>
      <c r="B3" s="78"/>
      <c r="C3" s="78"/>
      <c r="D3" s="78"/>
      <c r="E3" s="113" t="s">
        <v>12</v>
      </c>
      <c r="F3" s="113"/>
      <c r="G3" s="113"/>
      <c r="H3" s="113"/>
      <c r="I3" s="113"/>
      <c r="J3" s="114" t="str">
        <f>IF(ISNA(VLOOKUP($F$4,Master!A$8:N$77,2,FALSE)),"",VLOOKUP($F$4,Master!A$8:AH$77,2,FALSE))</f>
        <v>Mahendra Patel</v>
      </c>
      <c r="K3" s="114"/>
      <c r="L3" s="114"/>
      <c r="M3" s="114"/>
      <c r="N3" s="114"/>
      <c r="O3" s="115" t="s">
        <v>52</v>
      </c>
      <c r="P3" s="115"/>
      <c r="Q3" s="116" t="str">
        <f>IF(ISNA(VLOOKUP($F$4,Master!A$8:N$77,3,FALSE)),"",VLOOKUP($F$4,Master!A$8:AH$77,3,FALSE))</f>
        <v>Teacher</v>
      </c>
      <c r="R3" s="116"/>
      <c r="S3" s="116"/>
      <c r="T3" s="116"/>
    </row>
    <row r="4" spans="1:28" ht="18.75">
      <c r="A4" s="78"/>
      <c r="B4" s="78"/>
      <c r="C4" s="78"/>
      <c r="D4" s="78"/>
      <c r="E4" s="79" t="s">
        <v>21</v>
      </c>
      <c r="F4" s="21">
        <v>1</v>
      </c>
      <c r="G4" s="80"/>
      <c r="H4" s="80"/>
      <c r="I4" s="80"/>
      <c r="J4" s="81"/>
      <c r="K4" s="81"/>
      <c r="L4" s="81"/>
      <c r="M4" s="81"/>
      <c r="N4" s="81"/>
      <c r="O4" s="82"/>
      <c r="P4" s="82"/>
      <c r="Q4" s="82"/>
      <c r="R4" s="78"/>
      <c r="S4" s="78"/>
      <c r="T4" s="78"/>
    </row>
    <row r="5" spans="1:28" ht="15.75">
      <c r="A5" s="121" t="s">
        <v>0</v>
      </c>
      <c r="B5" s="119" t="s">
        <v>3</v>
      </c>
      <c r="C5" s="122" t="s">
        <v>5</v>
      </c>
      <c r="D5" s="122"/>
      <c r="E5" s="122"/>
      <c r="F5" s="122"/>
      <c r="G5" s="122" t="s">
        <v>6</v>
      </c>
      <c r="H5" s="122"/>
      <c r="I5" s="122"/>
      <c r="J5" s="122"/>
      <c r="K5" s="122" t="s">
        <v>7</v>
      </c>
      <c r="L5" s="122"/>
      <c r="M5" s="122"/>
      <c r="N5" s="122"/>
      <c r="O5" s="117" t="s">
        <v>9</v>
      </c>
      <c r="P5" s="117"/>
      <c r="Q5" s="118"/>
      <c r="R5" s="119" t="s">
        <v>46</v>
      </c>
      <c r="S5" s="119" t="s">
        <v>47</v>
      </c>
      <c r="T5" s="119" t="s">
        <v>48</v>
      </c>
    </row>
    <row r="6" spans="1:28" ht="15" customHeight="1">
      <c r="A6" s="121"/>
      <c r="B6" s="119"/>
      <c r="C6" s="119" t="s">
        <v>44</v>
      </c>
      <c r="D6" s="120" t="s">
        <v>1</v>
      </c>
      <c r="E6" s="121" t="s">
        <v>2</v>
      </c>
      <c r="F6" s="119" t="s">
        <v>49</v>
      </c>
      <c r="G6" s="119" t="s">
        <v>44</v>
      </c>
      <c r="H6" s="120" t="s">
        <v>1</v>
      </c>
      <c r="I6" s="121" t="s">
        <v>2</v>
      </c>
      <c r="J6" s="119" t="s">
        <v>50</v>
      </c>
      <c r="K6" s="119" t="s">
        <v>4</v>
      </c>
      <c r="L6" s="120" t="s">
        <v>1</v>
      </c>
      <c r="M6" s="121" t="s">
        <v>2</v>
      </c>
      <c r="N6" s="119" t="s">
        <v>51</v>
      </c>
      <c r="O6" s="123" t="s">
        <v>22</v>
      </c>
      <c r="P6" s="123"/>
      <c r="Q6" s="124" t="s">
        <v>33</v>
      </c>
      <c r="R6" s="119"/>
      <c r="S6" s="119"/>
      <c r="T6" s="119"/>
    </row>
    <row r="7" spans="1:28" ht="86.25" customHeight="1">
      <c r="A7" s="121"/>
      <c r="B7" s="119"/>
      <c r="C7" s="119"/>
      <c r="D7" s="120"/>
      <c r="E7" s="121"/>
      <c r="F7" s="119"/>
      <c r="G7" s="119"/>
      <c r="H7" s="120"/>
      <c r="I7" s="121"/>
      <c r="J7" s="119"/>
      <c r="K7" s="119"/>
      <c r="L7" s="120"/>
      <c r="M7" s="121"/>
      <c r="N7" s="119"/>
      <c r="O7" s="57" t="s">
        <v>8</v>
      </c>
      <c r="P7" s="57" t="s">
        <v>24</v>
      </c>
      <c r="Q7" s="125"/>
      <c r="R7" s="123"/>
      <c r="S7" s="123"/>
      <c r="T7" s="119"/>
    </row>
    <row r="8" spans="1:28">
      <c r="A8" s="58">
        <v>1</v>
      </c>
      <c r="B8" s="58">
        <v>2</v>
      </c>
      <c r="C8" s="58">
        <v>3</v>
      </c>
      <c r="D8" s="58">
        <v>4</v>
      </c>
      <c r="E8" s="58">
        <v>5</v>
      </c>
      <c r="F8" s="58">
        <v>6</v>
      </c>
      <c r="G8" s="58">
        <v>7</v>
      </c>
      <c r="H8" s="58">
        <v>8</v>
      </c>
      <c r="I8" s="58">
        <v>9</v>
      </c>
      <c r="J8" s="58">
        <v>10</v>
      </c>
      <c r="K8" s="58">
        <v>11</v>
      </c>
      <c r="L8" s="58">
        <v>12</v>
      </c>
      <c r="M8" s="58">
        <v>13</v>
      </c>
      <c r="N8" s="58">
        <v>14</v>
      </c>
      <c r="O8" s="58">
        <v>15</v>
      </c>
      <c r="P8" s="58">
        <v>16</v>
      </c>
      <c r="Q8" s="58">
        <v>17</v>
      </c>
      <c r="R8" s="58">
        <v>18</v>
      </c>
      <c r="S8" s="58">
        <v>19</v>
      </c>
      <c r="T8" s="58">
        <v>20</v>
      </c>
    </row>
    <row r="9" spans="1:28" ht="21" customHeight="1">
      <c r="A9" s="59">
        <v>1</v>
      </c>
      <c r="B9" s="76">
        <v>43282</v>
      </c>
      <c r="C9" s="77">
        <f>IF(ISNA(VLOOKUP($F$4,Master!A$8:N$77,5,FALSE)),"",VLOOKUP($F$4,Master!A$8:AH$77,5,FALSE))</f>
        <v>36900</v>
      </c>
      <c r="D9" s="77">
        <f>IF(AND(C9=""),"",IF(AND($F$4=""),"",ROUND(C9*Master!C$5%,0)))</f>
        <v>3321</v>
      </c>
      <c r="E9" s="77">
        <f>IF(AND(C9=""),"",IF(AND($F$4=""),"",ROUND(C9*Master!H$5%,0)))</f>
        <v>2952</v>
      </c>
      <c r="F9" s="77">
        <f t="shared" ref="F9:F14" si="0">IF(AND(C9=""),"",SUM(C9:E9))</f>
        <v>43173</v>
      </c>
      <c r="G9" s="77">
        <f>IF(ISNA(VLOOKUP($F$4,Master!A$8:N$77,5,FALSE)),"",VLOOKUP($F$4,Master!A$8:AH$77,5,FALSE))</f>
        <v>36900</v>
      </c>
      <c r="H9" s="77">
        <f>IF(AND(G9=""),"",IF(AND($F$4=""),"",ROUND(G9*Master!C$4%,0)))</f>
        <v>2583</v>
      </c>
      <c r="I9" s="77">
        <f>IF(AND(G9=""),"",IF(AND($F$4=""),"",ROUND(G9*Master!H$4%,0)))</f>
        <v>2952</v>
      </c>
      <c r="J9" s="77">
        <f t="shared" ref="J9:J14" si="1">IF(AND(C9=""),"",SUM(G9:I9))</f>
        <v>42435</v>
      </c>
      <c r="K9" s="77">
        <f t="shared" ref="K9:N14" si="2">IF(AND(C9=""),"",IF(AND(G9=""),"",C9-G9))</f>
        <v>0</v>
      </c>
      <c r="L9" s="77">
        <f t="shared" si="2"/>
        <v>738</v>
      </c>
      <c r="M9" s="77">
        <f t="shared" si="2"/>
        <v>0</v>
      </c>
      <c r="N9" s="77">
        <f t="shared" si="2"/>
        <v>738</v>
      </c>
      <c r="O9" s="77">
        <f>IF(AND(C9=""),"",IF(AND(Y$1=Z$1),ROUND((N9)*10%,0),"0"))</f>
        <v>74</v>
      </c>
      <c r="P9" s="77" t="str">
        <f>IF(AND(C9=""),"",IF(AND(Y$1=AA$1),N9,"0"))</f>
        <v>0</v>
      </c>
      <c r="Q9" s="77">
        <f>IF(AND($F$4=""),"",IF(AND(N9=""),"",ROUND(N9*AB$1%,0)))</f>
        <v>0</v>
      </c>
      <c r="R9" s="77">
        <f>IF(AND(F$4=""),"",IF(AND(C9=""),"",IF(AND(O9=""),"",IF(AND(P9=""),"",O9+P9+Q9))))</f>
        <v>74</v>
      </c>
      <c r="S9" s="77">
        <f>IF(AND(N9=""),"",IF(AND(R9=""),"",N9-R9))</f>
        <v>664</v>
      </c>
      <c r="T9" s="54"/>
    </row>
    <row r="10" spans="1:28" ht="21" customHeight="1">
      <c r="A10" s="59">
        <v>2</v>
      </c>
      <c r="B10" s="76">
        <v>43313</v>
      </c>
      <c r="C10" s="77">
        <f>IF(AND($F$4=""),"",IF(AND(Arrear!X$1&lt;2),"",Arrear!C9))</f>
        <v>36900</v>
      </c>
      <c r="D10" s="77">
        <f>IF(AND(C10=""),"",IF(AND($F$4=""),"",ROUND(C10*Master!C$5%,0)))</f>
        <v>3321</v>
      </c>
      <c r="E10" s="77">
        <f>IF(AND(C10=""),"",IF(AND($F$4=""),"",ROUND(C10*Master!H$5%,0)))</f>
        <v>2952</v>
      </c>
      <c r="F10" s="77">
        <f t="shared" si="0"/>
        <v>43173</v>
      </c>
      <c r="G10" s="77">
        <f>IF(AND($F$4=""),"",IF(AND(Arrear!X$1&lt;2),"",Arrear!C9))</f>
        <v>36900</v>
      </c>
      <c r="H10" s="77">
        <f>IF(AND(G10=""),"",IF(AND($F$4=""),"",ROUND(G10*Master!C$4%,0)))</f>
        <v>2583</v>
      </c>
      <c r="I10" s="77">
        <f>IF(AND(G10=""),"",IF(AND($F$4=""),"",ROUND(G10*Master!H$4%,0)))</f>
        <v>2952</v>
      </c>
      <c r="J10" s="77">
        <f t="shared" si="1"/>
        <v>42435</v>
      </c>
      <c r="K10" s="77">
        <f t="shared" si="2"/>
        <v>0</v>
      </c>
      <c r="L10" s="77">
        <f t="shared" si="2"/>
        <v>738</v>
      </c>
      <c r="M10" s="77">
        <f t="shared" si="2"/>
        <v>0</v>
      </c>
      <c r="N10" s="77">
        <f t="shared" si="2"/>
        <v>738</v>
      </c>
      <c r="O10" s="77">
        <f t="shared" ref="O10:O14" si="3">IF(AND(C10=""),"",IF(AND(Y$1=Z$1),ROUND((N10)*10%,0),"0"))</f>
        <v>74</v>
      </c>
      <c r="P10" s="77" t="str">
        <f t="shared" ref="P10:P14" si="4">IF(AND(C10=""),"",IF(AND(Y$1=AA$1),N10,"0"))</f>
        <v>0</v>
      </c>
      <c r="Q10" s="77">
        <f t="shared" ref="Q10:Q14" si="5">IF(AND($F$4=""),"",IF(AND(N10=""),"",ROUND(N10*AB$1%,0)))</f>
        <v>0</v>
      </c>
      <c r="R10" s="77">
        <f t="shared" ref="R10:R14" si="6">IF(AND(F$4=""),"",IF(AND(C10=""),"",IF(AND(O10=""),"",IF(AND(P10=""),"",O10+P10+Q10))))</f>
        <v>74</v>
      </c>
      <c r="S10" s="77">
        <f t="shared" ref="S10:S14" si="7">IF(AND(N10=""),"",IF(AND(R10=""),"",N10-R10))</f>
        <v>664</v>
      </c>
      <c r="T10" s="54"/>
    </row>
    <row r="11" spans="1:28" ht="21" customHeight="1">
      <c r="A11" s="59">
        <v>3</v>
      </c>
      <c r="B11" s="76">
        <v>43344</v>
      </c>
      <c r="C11" s="77" t="str">
        <f>IF(AND($F$4=""),"",IF(AND(Arrear!X$1&lt;3),"",Arrear!C10))</f>
        <v/>
      </c>
      <c r="D11" s="77" t="str">
        <f>IF(AND(C11=""),"",IF(AND($F$4=""),"",ROUND(C11*Master!C$5%,0)))</f>
        <v/>
      </c>
      <c r="E11" s="77" t="str">
        <f>IF(AND(C11=""),"",IF(AND($F$4=""),"",ROUND(C11*Master!H$5%,0)))</f>
        <v/>
      </c>
      <c r="F11" s="77" t="str">
        <f t="shared" si="0"/>
        <v/>
      </c>
      <c r="G11" s="77" t="str">
        <f>IF(AND($F$4=""),"",IF(AND(Arrear!X$1&lt;3),"",Arrear!C10))</f>
        <v/>
      </c>
      <c r="H11" s="77" t="str">
        <f>IF(AND(G11=""),"",IF(AND($F$4=""),"",ROUND(G11*Master!C$4%,0)))</f>
        <v/>
      </c>
      <c r="I11" s="77" t="str">
        <f>IF(AND(G11=""),"",IF(AND($F$4=""),"",ROUND(G11*Master!H$4%,0)))</f>
        <v/>
      </c>
      <c r="J11" s="77" t="str">
        <f t="shared" si="1"/>
        <v/>
      </c>
      <c r="K11" s="77" t="str">
        <f t="shared" si="2"/>
        <v/>
      </c>
      <c r="L11" s="77" t="str">
        <f t="shared" si="2"/>
        <v/>
      </c>
      <c r="M11" s="77" t="str">
        <f t="shared" si="2"/>
        <v/>
      </c>
      <c r="N11" s="77" t="str">
        <f t="shared" si="2"/>
        <v/>
      </c>
      <c r="O11" s="77" t="str">
        <f t="shared" si="3"/>
        <v/>
      </c>
      <c r="P11" s="77" t="str">
        <f t="shared" si="4"/>
        <v/>
      </c>
      <c r="Q11" s="77" t="str">
        <f t="shared" si="5"/>
        <v/>
      </c>
      <c r="R11" s="77" t="str">
        <f t="shared" si="6"/>
        <v/>
      </c>
      <c r="S11" s="77" t="str">
        <f t="shared" si="7"/>
        <v/>
      </c>
      <c r="T11" s="54"/>
    </row>
    <row r="12" spans="1:28" ht="21" customHeight="1">
      <c r="A12" s="59">
        <v>4</v>
      </c>
      <c r="B12" s="76">
        <v>43374</v>
      </c>
      <c r="C12" s="77" t="str">
        <f>IF(AND($F$4=""),"",IF(AND(Arrear!X$1&lt;4),"",Arrear!C11))</f>
        <v/>
      </c>
      <c r="D12" s="77" t="str">
        <f>IF(AND(C12=""),"",IF(AND($F$4=""),"",ROUND(C12*Master!C$5%,0)))</f>
        <v/>
      </c>
      <c r="E12" s="77" t="str">
        <f>IF(AND(C12=""),"",IF(AND($F$4=""),"",ROUND(C12*Master!H$5%,0)))</f>
        <v/>
      </c>
      <c r="F12" s="77" t="str">
        <f t="shared" si="0"/>
        <v/>
      </c>
      <c r="G12" s="77" t="str">
        <f>IF(AND($F$4=""),"",IF(AND(Arrear!X$1&lt;4),"",Arrear!C11))</f>
        <v/>
      </c>
      <c r="H12" s="77" t="str">
        <f>IF(AND(G12=""),"",IF(AND($F$4=""),"",ROUND(G12*Master!C$4%,0)))</f>
        <v/>
      </c>
      <c r="I12" s="77" t="str">
        <f>IF(AND(G12=""),"",IF(AND($F$4=""),"",ROUND(G12*Master!H$4%,0)))</f>
        <v/>
      </c>
      <c r="J12" s="77" t="str">
        <f t="shared" si="1"/>
        <v/>
      </c>
      <c r="K12" s="77" t="str">
        <f t="shared" si="2"/>
        <v/>
      </c>
      <c r="L12" s="77" t="str">
        <f t="shared" si="2"/>
        <v/>
      </c>
      <c r="M12" s="77" t="str">
        <f t="shared" si="2"/>
        <v/>
      </c>
      <c r="N12" s="77" t="str">
        <f t="shared" si="2"/>
        <v/>
      </c>
      <c r="O12" s="77" t="str">
        <f t="shared" si="3"/>
        <v/>
      </c>
      <c r="P12" s="77" t="str">
        <f t="shared" si="4"/>
        <v/>
      </c>
      <c r="Q12" s="77" t="str">
        <f t="shared" si="5"/>
        <v/>
      </c>
      <c r="R12" s="77" t="str">
        <f t="shared" si="6"/>
        <v/>
      </c>
      <c r="S12" s="77" t="str">
        <f t="shared" si="7"/>
        <v/>
      </c>
      <c r="T12" s="54"/>
    </row>
    <row r="13" spans="1:28" ht="21" customHeight="1">
      <c r="A13" s="59">
        <v>5</v>
      </c>
      <c r="B13" s="76">
        <v>43405</v>
      </c>
      <c r="C13" s="77" t="str">
        <f>IF(AND($F$4=""),"",IF(AND(Arrear!X$1&lt;5),"",Arrear!C12))</f>
        <v/>
      </c>
      <c r="D13" s="77" t="str">
        <f>IF(AND(C13=""),"",IF(AND($F$4=""),"",ROUND(C13*Master!C$5%,0)))</f>
        <v/>
      </c>
      <c r="E13" s="77" t="str">
        <f>IF(AND(C13=""),"",IF(AND($F$4=""),"",ROUND(C13*Master!H$5%,0)))</f>
        <v/>
      </c>
      <c r="F13" s="77" t="str">
        <f t="shared" si="0"/>
        <v/>
      </c>
      <c r="G13" s="77" t="str">
        <f>IF(AND($F$4=""),"",IF(AND(Arrear!X$1&lt;5),"",Arrear!C12))</f>
        <v/>
      </c>
      <c r="H13" s="77" t="str">
        <f>IF(AND(G13=""),"",IF(AND($F$4=""),"",ROUND(G13*Master!C$4%,0)))</f>
        <v/>
      </c>
      <c r="I13" s="77" t="str">
        <f>IF(AND(G13=""),"",IF(AND($F$4=""),"",ROUND(G13*Master!H$4%,0)))</f>
        <v/>
      </c>
      <c r="J13" s="77" t="str">
        <f t="shared" si="1"/>
        <v/>
      </c>
      <c r="K13" s="77" t="str">
        <f t="shared" si="2"/>
        <v/>
      </c>
      <c r="L13" s="77" t="str">
        <f t="shared" si="2"/>
        <v/>
      </c>
      <c r="M13" s="77" t="str">
        <f t="shared" si="2"/>
        <v/>
      </c>
      <c r="N13" s="77" t="str">
        <f t="shared" si="2"/>
        <v/>
      </c>
      <c r="O13" s="77" t="str">
        <f t="shared" si="3"/>
        <v/>
      </c>
      <c r="P13" s="77" t="str">
        <f t="shared" si="4"/>
        <v/>
      </c>
      <c r="Q13" s="77" t="str">
        <f t="shared" si="5"/>
        <v/>
      </c>
      <c r="R13" s="77" t="str">
        <f t="shared" si="6"/>
        <v/>
      </c>
      <c r="S13" s="77" t="str">
        <f t="shared" si="7"/>
        <v/>
      </c>
      <c r="T13" s="54"/>
    </row>
    <row r="14" spans="1:28" ht="21" customHeight="1">
      <c r="A14" s="59">
        <v>6</v>
      </c>
      <c r="B14" s="76">
        <v>43435</v>
      </c>
      <c r="C14" s="77" t="str">
        <f>IF(AND($F$4=""),"",IF(AND(Arrear!X$1&lt;6),"",Arrear!C13))</f>
        <v/>
      </c>
      <c r="D14" s="77" t="str">
        <f>IF(AND(C14=""),"",IF(AND($F$4=""),"",ROUND(C14*Master!C$5%,0)))</f>
        <v/>
      </c>
      <c r="E14" s="77" t="str">
        <f>IF(AND(C14=""),"",IF(AND($F$4=""),"",ROUND(C14*Master!H$5%,0)))</f>
        <v/>
      </c>
      <c r="F14" s="77" t="str">
        <f t="shared" si="0"/>
        <v/>
      </c>
      <c r="G14" s="77" t="str">
        <f>IF(AND($F$4=""),"",IF(AND(Arrear!X$1&lt;2),"",Arrear!C13))</f>
        <v/>
      </c>
      <c r="H14" s="77" t="str">
        <f>IF(AND(G14=""),"",IF(AND($F$4=""),"",ROUND(G14*Master!C$4%,0)))</f>
        <v/>
      </c>
      <c r="I14" s="77" t="str">
        <f>IF(AND(G14=""),"",IF(AND($F$4=""),"",ROUND(G14*Master!H$4%,0)))</f>
        <v/>
      </c>
      <c r="J14" s="77" t="str">
        <f t="shared" si="1"/>
        <v/>
      </c>
      <c r="K14" s="77" t="str">
        <f t="shared" si="2"/>
        <v/>
      </c>
      <c r="L14" s="77" t="str">
        <f t="shared" si="2"/>
        <v/>
      </c>
      <c r="M14" s="77" t="str">
        <f t="shared" si="2"/>
        <v/>
      </c>
      <c r="N14" s="77" t="str">
        <f t="shared" si="2"/>
        <v/>
      </c>
      <c r="O14" s="77" t="str">
        <f t="shared" si="3"/>
        <v/>
      </c>
      <c r="P14" s="77" t="str">
        <f t="shared" si="4"/>
        <v/>
      </c>
      <c r="Q14" s="77" t="str">
        <f t="shared" si="5"/>
        <v/>
      </c>
      <c r="R14" s="77" t="str">
        <f t="shared" si="6"/>
        <v/>
      </c>
      <c r="S14" s="77" t="str">
        <f t="shared" si="7"/>
        <v/>
      </c>
      <c r="T14" s="54"/>
    </row>
    <row r="15" spans="1:28" ht="21" customHeight="1">
      <c r="A15" s="123" t="s">
        <v>10</v>
      </c>
      <c r="B15" s="123"/>
      <c r="C15" s="60">
        <f t="shared" ref="C15:S15" si="8">IF(AND($F$4=""),"",SUM(C9:C14))</f>
        <v>73800</v>
      </c>
      <c r="D15" s="60">
        <f t="shared" si="8"/>
        <v>6642</v>
      </c>
      <c r="E15" s="60">
        <f t="shared" si="8"/>
        <v>5904</v>
      </c>
      <c r="F15" s="60">
        <f t="shared" si="8"/>
        <v>86346</v>
      </c>
      <c r="G15" s="60">
        <f t="shared" si="8"/>
        <v>73800</v>
      </c>
      <c r="H15" s="60">
        <f t="shared" si="8"/>
        <v>5166</v>
      </c>
      <c r="I15" s="60">
        <f t="shared" si="8"/>
        <v>5904</v>
      </c>
      <c r="J15" s="60">
        <f t="shared" si="8"/>
        <v>84870</v>
      </c>
      <c r="K15" s="60">
        <f t="shared" si="8"/>
        <v>0</v>
      </c>
      <c r="L15" s="60">
        <f t="shared" si="8"/>
        <v>1476</v>
      </c>
      <c r="M15" s="60">
        <f t="shared" si="8"/>
        <v>0</v>
      </c>
      <c r="N15" s="60">
        <f t="shared" si="8"/>
        <v>1476</v>
      </c>
      <c r="O15" s="60">
        <f t="shared" si="8"/>
        <v>148</v>
      </c>
      <c r="P15" s="60">
        <f t="shared" si="8"/>
        <v>0</v>
      </c>
      <c r="Q15" s="60">
        <f t="shared" si="8"/>
        <v>0</v>
      </c>
      <c r="R15" s="60">
        <f t="shared" si="8"/>
        <v>148</v>
      </c>
      <c r="S15" s="61">
        <f t="shared" si="8"/>
        <v>1328</v>
      </c>
      <c r="T15" s="62"/>
    </row>
    <row r="16" spans="1:28" ht="18.75">
      <c r="A16" s="63"/>
      <c r="B16" s="64"/>
      <c r="C16" s="65"/>
      <c r="D16" s="65"/>
      <c r="E16" s="65"/>
      <c r="F16" s="65"/>
      <c r="G16" s="126" t="s">
        <v>31</v>
      </c>
      <c r="H16" s="126"/>
      <c r="I16" s="126"/>
      <c r="J16" s="127" t="str">
        <f>IF(AND(F4=""),"",IF(AND(S15=0),"ZERO ONLY","( Rs. "&amp;LOOKUP(IF(INT(RIGHT(S15,7)/100000)&gt;19,INT(RIGHT(S15,7)/1000000),IF(INT(RIGHT(S15,7)/100000)&gt;=10,INT(RIGHT(S15,7)/100000),0)),{0,1,2,3,4,5,6,7,8,9,10,11,12,13,14,15,16,17,18,19},{""," TEN "," TWENTY "," THIRTY "," FOURTY "," FIFTY "," SIXTY "," SEVENTY "," EIGHTY "," NINETY "," TEN "," ELEVEN "," TWELVE "," THIRTEEN "," FOURTEEN "," FIFTEEN "," SIXTEEN"," SEVENTEEN"," EIGHTEEN "," NINETEEN "})&amp;IF((IF(INT(RIGHT(S15,7)/100000)&gt;19,INT(RIGHT(S15,7)/1000000),IF(INT(RIGHT(S15,7)/100000)&gt;=10,INT(RIGHT(S15,7)/100000),0))+IF(INT(RIGHT(S15,7)/100000)&gt;19,INT(RIGHT(S15,6)/100000),IF(INT(RIGHT(S15,7)/100000)&gt;10,0,INT(RIGHT(S15,6)/100000))))&gt;0,LOOKUP(IF(INT(RIGHT(S15,7)/100000)&gt;19,INT(RIGHT(S15,6)/100000),IF(INT(RIGHT(S15,7)/100000)&gt;10,0,INT(RIGHT(S15,6)/100000))),{0,1,2,3,4,5,6,7,8,9,10,11,12,13,14,15,16,17,18,19},{""," ONE "," TWO "," THREE "," FOUR "," FIVE "," SIX "," SEVEN "," EIGHT "," NINE "," TEN "," ELEVEN "," TWELVE "," THIRTEEN "," FOURTEEN "," FIFTEEN "," SIXTEEN"," SEVENTEEN"," EIGHTEEN "," NINETEEN "})&amp;" Lac. "," ")&amp;LOOKUP(IF(INT(RIGHT(S15,5)/1000)&gt;19,INT(RIGHT(S15,5)/10000),IF(INT(RIGHT(S15,5)/1000)&gt;=10,INT(RIGHT(S15,5)/1000),0)),{0,1,2,3,4,5,6,7,8,9,10,11,12,13,14,15,16,17,18,19},{""," TEN "," TWENTY "," THIRTY "," FOURTY "," FIFTY "," SIXTY "," SEVENTY "," EIGHTY "," NINETY "," TEN "," ELEVEN "," TWELVE "," THIRTEEN "," FOURTEEN "," FIFTEEN "," SIXTEEN"," SEVENTEEN"," EIGHTEEN "," NINETEEN "})&amp;IF((IF(INT(RIGHT(S15,5)/1000)&gt;19,INT(RIGHT(S15,4)/1000),IF(INT(RIGHT(S15,5)/1000)&gt;10,0,INT(RIGHT(S15,4)/1000)))+IF(INT(RIGHT(S15,5)/1000)&gt;19,INT(RIGHT(S15,5)/10000),IF(INT(RIGHT(S15,5)/1000)&gt;=10,INT(RIGHT(S15,5)/1000),0)))&gt;0,LOOKUP(IF(INT(RIGHT(S15,5)/1000)&gt;19,INT(RIGHT(S15,4)/1000),IF(INT(RIGHT(S15,5)/1000)&gt;10,0,INT(RIGHT(S15,4)/1000))),{0,1,2,3,4,5,6,7,8,9,10,11,12,13,14,15,16,17,18,19},{""," ONE "," TWO "," THREE "," FOUR "," FIVE "," SIX "," SEVEN "," EIGHT "," NINE "," TEN "," ELEVEN "," TWELVE "," THIRTEEN "," FOURTEEN "," FIFTEEN "," SIXTEEN"," SEVENTEEN"," EIGHTEEN "," NINETEEN "})&amp;" THOUSAND "," ")&amp;IF((INT((RIGHT(S15,3))/100))&gt;0,LOOKUP(INT((RIGHT(S15,3))/100),{0,1,2,3,4,5,6,7,8,9,10,11,12,13,14,15,16,17,18,19},{""," ONE "," TWO "," THREE "," FOUR "," FIVE "," SIX "," SEVEN "," EIGHT "," NINE "," TEN "," ELEVEN "," TWELVE "," THIRTEEN "," FOURTEEN "," FIFTEEN "," SIXTEEN"," SEVENTEEN"," EIGHTEEN "," NINETEEN "})&amp;" HUNDRED "," ")&amp;LOOKUP(IF(INT(RIGHT(S15,2))&gt;19,INT(RIGHT(S15,2)/10),IF(INT(RIGHT(S15,2))&gt;=10,INT(RIGHT(S15,2)),0)),{0,1,2,3,4,5,6,7,8,9,10,11,12,13,14,15,16,17,18,19},{""," TEN "," TWENTY "," THIRTY "," FOURTY "," FIFTY "," SIXTY "," SEVENTY "," EIGHTY "," NINETY "," TEN "," ELEVEN "," TWELVE "," THIRTEEN "," FOURTEEN "," FIFTEEN "," SIXTEEN"," SEVENTEEN"," EIGHTEEN "," NINETEEN "})&amp;LOOKUP(IF(INT(RIGHT(S15,2))&lt;10,INT(RIGHT(S15,1)),IF(INT(RIGHT(S15,2))&lt;20,0,INT(RIGHT(S15,1)))),{0,1,2,3,4,5,6,7,8,9,10,11,12,13,14,15,16,17,18,19},{""," ONE "," TWO "," THREE "," FOUR "," FIVE "," SIX "," SEVEN "," EIGHT "," NINE "," TEN "," ELEVEN "," TWELVE "," THIRTEEN "," FOURTEEN "," FIFTEEN "," SIXTEEN"," SEVENTEEN"," EIGHTEEN "," NINETEEN "})&amp;" Only)"))</f>
        <v>( Rs.   ONE  THOUSAND  THREE  HUNDRED  TWENTY  EIGHT  Only)</v>
      </c>
      <c r="K16" s="127"/>
      <c r="L16" s="127"/>
      <c r="M16" s="127"/>
      <c r="N16" s="127"/>
      <c r="O16" s="127"/>
      <c r="P16" s="127"/>
      <c r="Q16" s="127"/>
      <c r="R16" s="127"/>
      <c r="S16" s="127"/>
      <c r="T16" s="127"/>
    </row>
    <row r="17" spans="1:20" ht="18.75">
      <c r="A17" s="63"/>
      <c r="B17" s="64"/>
      <c r="C17" s="65"/>
      <c r="D17" s="65"/>
      <c r="E17" s="65"/>
      <c r="F17" s="65"/>
      <c r="G17" s="65"/>
      <c r="H17" s="65"/>
      <c r="I17" s="65"/>
      <c r="J17" s="65"/>
      <c r="K17" s="65"/>
      <c r="L17" s="65"/>
      <c r="M17" s="65"/>
      <c r="N17" s="65"/>
      <c r="O17" s="65"/>
      <c r="P17" s="65"/>
      <c r="Q17" s="65"/>
      <c r="R17" s="65"/>
      <c r="S17" s="65"/>
      <c r="T17" s="65"/>
    </row>
    <row r="18" spans="1:20" ht="18.75">
      <c r="A18" s="66"/>
      <c r="B18" s="67" t="s">
        <v>25</v>
      </c>
      <c r="C18" s="129"/>
      <c r="D18" s="129"/>
      <c r="E18" s="129"/>
      <c r="F18" s="129"/>
      <c r="G18" s="129"/>
      <c r="H18" s="68"/>
      <c r="I18" s="69" t="s">
        <v>26</v>
      </c>
      <c r="N18" s="78"/>
      <c r="O18" s="78"/>
      <c r="P18" s="78"/>
      <c r="Q18" s="78"/>
      <c r="R18" s="78"/>
      <c r="S18" s="78"/>
      <c r="T18" s="78"/>
    </row>
    <row r="19" spans="1:20" ht="18.75">
      <c r="A19" s="66"/>
      <c r="B19" s="130" t="s">
        <v>27</v>
      </c>
      <c r="C19" s="130"/>
      <c r="D19" s="130"/>
      <c r="E19" s="130"/>
      <c r="F19" s="130"/>
      <c r="G19" s="130"/>
      <c r="H19" s="130"/>
      <c r="I19" s="70"/>
      <c r="N19" s="78"/>
      <c r="O19" s="78"/>
      <c r="P19" s="78"/>
      <c r="Q19" s="78"/>
      <c r="R19" s="78"/>
      <c r="S19" s="78"/>
      <c r="T19" s="78"/>
    </row>
    <row r="20" spans="1:20" ht="18.75">
      <c r="A20" s="56">
        <v>1</v>
      </c>
      <c r="B20" s="131" t="s">
        <v>28</v>
      </c>
      <c r="C20" s="131"/>
      <c r="D20" s="131"/>
      <c r="E20" s="131"/>
      <c r="F20" s="131"/>
      <c r="G20" s="68"/>
      <c r="H20" s="68"/>
      <c r="I20" s="66"/>
      <c r="N20" s="78"/>
      <c r="O20" s="78"/>
      <c r="P20" s="78"/>
      <c r="Q20" s="78"/>
      <c r="R20" s="78"/>
      <c r="S20" s="78"/>
      <c r="T20" s="78"/>
    </row>
    <row r="21" spans="1:20" ht="18.75">
      <c r="A21" s="71">
        <v>2</v>
      </c>
      <c r="B21" s="132" t="s">
        <v>29</v>
      </c>
      <c r="C21" s="132"/>
      <c r="D21" s="132"/>
      <c r="E21" s="132"/>
      <c r="F21" s="132"/>
      <c r="G21" s="133" t="str">
        <f>IF(AND(F4=""),"",CONCATENATE(J3,",","  ",Q3))</f>
        <v>Mahendra Patel,  Teacher</v>
      </c>
      <c r="H21" s="133"/>
      <c r="I21" s="133"/>
      <c r="J21" s="133"/>
      <c r="K21" s="133"/>
      <c r="N21" s="78"/>
      <c r="O21" s="78"/>
      <c r="P21" s="78"/>
      <c r="Q21" s="78"/>
      <c r="R21" s="78"/>
      <c r="S21" s="78"/>
      <c r="T21" s="78"/>
    </row>
    <row r="22" spans="1:20" ht="18.75">
      <c r="A22" s="72">
        <v>3</v>
      </c>
      <c r="B22" s="132" t="s">
        <v>30</v>
      </c>
      <c r="C22" s="132"/>
      <c r="D22" s="73"/>
      <c r="E22" s="73"/>
      <c r="F22" s="66"/>
      <c r="G22" s="66"/>
      <c r="H22" s="74"/>
      <c r="I22" s="75"/>
      <c r="N22" s="78"/>
      <c r="O22" s="78"/>
      <c r="P22" s="78"/>
      <c r="Q22" s="78"/>
      <c r="R22" s="78"/>
      <c r="S22" s="78"/>
      <c r="T22" s="78"/>
    </row>
    <row r="23" spans="1:20" ht="18.75">
      <c r="N23" s="78"/>
      <c r="O23" s="128"/>
      <c r="P23" s="128"/>
      <c r="Q23" s="128"/>
      <c r="R23" s="128"/>
      <c r="S23" s="128"/>
      <c r="T23" s="128"/>
    </row>
    <row r="24" spans="1:20">
      <c r="N24" s="78"/>
      <c r="O24" s="78"/>
      <c r="P24" s="78"/>
      <c r="Q24" s="78"/>
      <c r="R24" s="78"/>
      <c r="S24" s="78"/>
      <c r="T24" s="78"/>
    </row>
    <row r="25" spans="1:20">
      <c r="N25" s="78"/>
      <c r="O25" s="78"/>
      <c r="P25" s="78"/>
      <c r="Q25" s="78"/>
      <c r="R25" s="78"/>
      <c r="S25" s="78"/>
      <c r="T25" s="78"/>
    </row>
  </sheetData>
  <sheetProtection password="C1FB" sheet="1" formatCells="0" formatColumns="0" formatRows="0" insertColumns="0" insertRows="0" insertHyperlinks="0" deleteColumns="0" deleteRows="0" autoFilter="0"/>
  <mergeCells count="39">
    <mergeCell ref="O23:T23"/>
    <mergeCell ref="C18:G18"/>
    <mergeCell ref="B19:H19"/>
    <mergeCell ref="B20:F20"/>
    <mergeCell ref="B21:F21"/>
    <mergeCell ref="G21:K21"/>
    <mergeCell ref="B22:C22"/>
    <mergeCell ref="A15:B15"/>
    <mergeCell ref="G16:I16"/>
    <mergeCell ref="J16:T16"/>
    <mergeCell ref="R5:R7"/>
    <mergeCell ref="S5:S7"/>
    <mergeCell ref="T5:T7"/>
    <mergeCell ref="C6:C7"/>
    <mergeCell ref="D6:D7"/>
    <mergeCell ref="E6:E7"/>
    <mergeCell ref="F6:F7"/>
    <mergeCell ref="G6:G7"/>
    <mergeCell ref="H6:H7"/>
    <mergeCell ref="I6:I7"/>
    <mergeCell ref="A5:A7"/>
    <mergeCell ref="B5:B7"/>
    <mergeCell ref="C5:F5"/>
    <mergeCell ref="G5:J5"/>
    <mergeCell ref="K5:N5"/>
    <mergeCell ref="N6:N7"/>
    <mergeCell ref="O5:Q5"/>
    <mergeCell ref="J6:J7"/>
    <mergeCell ref="K6:K7"/>
    <mergeCell ref="L6:L7"/>
    <mergeCell ref="M6:M7"/>
    <mergeCell ref="O6:P6"/>
    <mergeCell ref="Q6:Q7"/>
    <mergeCell ref="A1:T1"/>
    <mergeCell ref="A2:T2"/>
    <mergeCell ref="E3:I3"/>
    <mergeCell ref="J3:N3"/>
    <mergeCell ref="O3:P3"/>
    <mergeCell ref="Q3:T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Master</vt:lpstr>
      <vt:lpstr>Arrear</vt:lpstr>
      <vt:lpstr>Unlock</vt:lpstr>
      <vt:lpstr>Arrear!Print_Area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SHRI BAJARANG BALI</cp:lastModifiedBy>
  <cp:lastPrinted>2018-09-28T20:34:52Z</cp:lastPrinted>
  <dcterms:created xsi:type="dcterms:W3CDTF">2017-11-28T05:50:55Z</dcterms:created>
  <dcterms:modified xsi:type="dcterms:W3CDTF">2018-10-07T02:09:21Z</dcterms:modified>
</cp:coreProperties>
</file>