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Hindi version" sheetId="1" r:id="rId1"/>
    <sheet name="Eng. Version" sheetId="2" r:id="rId2"/>
    <sheet name="Pay Diff. Sheet For anybody" sheetId="3" r:id="rId3"/>
  </sheets>
  <definedNames>
    <definedName name="_xlnm.Print_Area" localSheetId="1">'Eng. Version'!$A$3:$W$37</definedName>
    <definedName name="_xlnm.Print_Area" localSheetId="0">'Hindi version'!$A$3:$W$37</definedName>
    <definedName name="_xlnm.Print_Area" localSheetId="2">'Pay Diff. Sheet For anybody'!$A$3:$AF$28</definedName>
  </definedNames>
  <calcPr calcId="124519"/>
</workbook>
</file>

<file path=xl/calcChain.xml><?xml version="1.0" encoding="utf-8"?>
<calcChain xmlns="http://schemas.openxmlformats.org/spreadsheetml/2006/main">
  <c r="C17" i="3"/>
  <c r="D17" s="1"/>
  <c r="E17"/>
  <c r="H17"/>
  <c r="I17"/>
  <c r="L17" s="1"/>
  <c r="J17"/>
  <c r="K17"/>
  <c r="M17"/>
  <c r="O17"/>
  <c r="S17"/>
  <c r="U17"/>
  <c r="V17"/>
  <c r="W17"/>
  <c r="X17"/>
  <c r="Y17"/>
  <c r="Z17"/>
  <c r="C18"/>
  <c r="E18"/>
  <c r="H18"/>
  <c r="I18"/>
  <c r="L18" s="1"/>
  <c r="J18"/>
  <c r="K18"/>
  <c r="M18"/>
  <c r="O18"/>
  <c r="S18"/>
  <c r="U18"/>
  <c r="V18"/>
  <c r="W18"/>
  <c r="X18"/>
  <c r="Y18"/>
  <c r="Z18"/>
  <c r="C19"/>
  <c r="E19"/>
  <c r="H19"/>
  <c r="I19"/>
  <c r="L19" s="1"/>
  <c r="J19"/>
  <c r="K19"/>
  <c r="M19"/>
  <c r="O19"/>
  <c r="S19"/>
  <c r="U19"/>
  <c r="V19"/>
  <c r="W19"/>
  <c r="X19"/>
  <c r="Y19"/>
  <c r="Z19"/>
  <c r="C20"/>
  <c r="E20"/>
  <c r="H20"/>
  <c r="I20"/>
  <c r="L20" s="1"/>
  <c r="J20"/>
  <c r="K20"/>
  <c r="M20"/>
  <c r="O20"/>
  <c r="S20"/>
  <c r="U20"/>
  <c r="W20" s="1"/>
  <c r="Y20"/>
  <c r="C21"/>
  <c r="H21"/>
  <c r="I21"/>
  <c r="L21" s="1"/>
  <c r="J21"/>
  <c r="K21"/>
  <c r="M21"/>
  <c r="S21"/>
  <c r="U21"/>
  <c r="W21" s="1"/>
  <c r="Y21"/>
  <c r="Z10"/>
  <c r="W10"/>
  <c r="T10"/>
  <c r="P10"/>
  <c r="O10"/>
  <c r="N10"/>
  <c r="M10"/>
  <c r="L10"/>
  <c r="H11"/>
  <c r="K11" s="1"/>
  <c r="G10"/>
  <c r="C11"/>
  <c r="F27"/>
  <c r="N17" l="1"/>
  <c r="D18"/>
  <c r="E21"/>
  <c r="O21" s="1"/>
  <c r="X21"/>
  <c r="Z21" s="1"/>
  <c r="X20"/>
  <c r="Z20" s="1"/>
  <c r="V20"/>
  <c r="V21" s="1"/>
  <c r="F17"/>
  <c r="P17" s="1"/>
  <c r="I11"/>
  <c r="Q10"/>
  <c r="AB10" s="1"/>
  <c r="J11"/>
  <c r="L11" s="1"/>
  <c r="H12"/>
  <c r="AA10"/>
  <c r="D11"/>
  <c r="E11"/>
  <c r="O11" s="1"/>
  <c r="S11"/>
  <c r="U11"/>
  <c r="W11" s="1"/>
  <c r="R11"/>
  <c r="F11"/>
  <c r="C12"/>
  <c r="M11"/>
  <c r="Y11"/>
  <c r="V11"/>
  <c r="X11"/>
  <c r="Z11" s="1"/>
  <c r="M32" i="1"/>
  <c r="H12" i="2"/>
  <c r="C12"/>
  <c r="D12" s="1"/>
  <c r="P11"/>
  <c r="M11"/>
  <c r="L11"/>
  <c r="E11"/>
  <c r="O11" s="1"/>
  <c r="D11"/>
  <c r="D27" i="1"/>
  <c r="D28"/>
  <c r="D29"/>
  <c r="D30"/>
  <c r="D26"/>
  <c r="N18" i="3" l="1"/>
  <c r="Q17"/>
  <c r="F18"/>
  <c r="D19"/>
  <c r="G17"/>
  <c r="F12"/>
  <c r="P12" s="1"/>
  <c r="T11"/>
  <c r="AC10"/>
  <c r="AD10" s="1"/>
  <c r="I12"/>
  <c r="H13"/>
  <c r="J12"/>
  <c r="K12"/>
  <c r="G11"/>
  <c r="D12"/>
  <c r="N12" s="1"/>
  <c r="Y12"/>
  <c r="U12"/>
  <c r="W12" s="1"/>
  <c r="S12"/>
  <c r="C13"/>
  <c r="X12"/>
  <c r="Z12" s="1"/>
  <c r="V12"/>
  <c r="R12"/>
  <c r="T12" s="1"/>
  <c r="M12"/>
  <c r="E12"/>
  <c r="O12" s="1"/>
  <c r="P11"/>
  <c r="N11"/>
  <c r="F12" i="2"/>
  <c r="G11"/>
  <c r="N11"/>
  <c r="E12"/>
  <c r="I12"/>
  <c r="K12"/>
  <c r="M12"/>
  <c r="H13"/>
  <c r="Q11"/>
  <c r="J12"/>
  <c r="C13"/>
  <c r="D22" i="1"/>
  <c r="D23"/>
  <c r="D24"/>
  <c r="D25"/>
  <c r="D21"/>
  <c r="D16"/>
  <c r="D17"/>
  <c r="D18"/>
  <c r="D19"/>
  <c r="D20"/>
  <c r="D15"/>
  <c r="D12"/>
  <c r="D13"/>
  <c r="D14"/>
  <c r="D11"/>
  <c r="AB17" i="3" l="1"/>
  <c r="N19"/>
  <c r="G19"/>
  <c r="D20"/>
  <c r="P18"/>
  <c r="Q18" s="1"/>
  <c r="F19"/>
  <c r="G18"/>
  <c r="Q11"/>
  <c r="AA11" s="1"/>
  <c r="L12"/>
  <c r="AB11"/>
  <c r="Q12"/>
  <c r="AA12" s="1"/>
  <c r="I13"/>
  <c r="H14"/>
  <c r="J13"/>
  <c r="K13"/>
  <c r="G12"/>
  <c r="D13"/>
  <c r="Y13"/>
  <c r="U13"/>
  <c r="W13" s="1"/>
  <c r="S13"/>
  <c r="M13"/>
  <c r="C14"/>
  <c r="X13"/>
  <c r="Z13" s="1"/>
  <c r="V13"/>
  <c r="R13"/>
  <c r="T13" s="1"/>
  <c r="E13"/>
  <c r="F13"/>
  <c r="H14" i="2"/>
  <c r="K13"/>
  <c r="I13"/>
  <c r="L13" s="1"/>
  <c r="J13"/>
  <c r="O12"/>
  <c r="N12"/>
  <c r="L12"/>
  <c r="M13"/>
  <c r="E13"/>
  <c r="O13" s="1"/>
  <c r="C14"/>
  <c r="F13"/>
  <c r="D13"/>
  <c r="S11"/>
  <c r="R11"/>
  <c r="G12"/>
  <c r="P12"/>
  <c r="C21" i="1"/>
  <c r="E21" s="1"/>
  <c r="E12"/>
  <c r="E13"/>
  <c r="E14"/>
  <c r="E15"/>
  <c r="E16"/>
  <c r="E17"/>
  <c r="E18"/>
  <c r="E19"/>
  <c r="E20"/>
  <c r="E11"/>
  <c r="O11" s="1"/>
  <c r="P11"/>
  <c r="M11"/>
  <c r="L11"/>
  <c r="H12"/>
  <c r="J12" s="1"/>
  <c r="G11"/>
  <c r="C12"/>
  <c r="F36" i="2"/>
  <c r="F36" i="1"/>
  <c r="AB18" i="3" l="1"/>
  <c r="P19"/>
  <c r="Q19" s="1"/>
  <c r="F20"/>
  <c r="N20"/>
  <c r="G20"/>
  <c r="D21"/>
  <c r="O13"/>
  <c r="AB12"/>
  <c r="AC12" s="1"/>
  <c r="AD12" s="1"/>
  <c r="AC11"/>
  <c r="AD11" s="1"/>
  <c r="L13"/>
  <c r="I14"/>
  <c r="H15"/>
  <c r="J14"/>
  <c r="K14"/>
  <c r="P13"/>
  <c r="G13"/>
  <c r="D14"/>
  <c r="N14" s="1"/>
  <c r="Y14"/>
  <c r="U14"/>
  <c r="W14" s="1"/>
  <c r="S14"/>
  <c r="C15"/>
  <c r="X14"/>
  <c r="Z14" s="1"/>
  <c r="V14"/>
  <c r="R14"/>
  <c r="T14" s="1"/>
  <c r="M14"/>
  <c r="E14"/>
  <c r="F14"/>
  <c r="P14" s="1"/>
  <c r="N13"/>
  <c r="G13" i="2"/>
  <c r="Q12"/>
  <c r="S12" s="1"/>
  <c r="P13"/>
  <c r="C15"/>
  <c r="F14"/>
  <c r="D14"/>
  <c r="M14"/>
  <c r="E14"/>
  <c r="G14" s="1"/>
  <c r="N13"/>
  <c r="J14"/>
  <c r="H15"/>
  <c r="K14"/>
  <c r="I14"/>
  <c r="T11"/>
  <c r="H13" i="1"/>
  <c r="H14" s="1"/>
  <c r="H15" s="1"/>
  <c r="H16" s="1"/>
  <c r="H17" s="1"/>
  <c r="H18" s="1"/>
  <c r="H19" s="1"/>
  <c r="H20" s="1"/>
  <c r="H21" s="1"/>
  <c r="H22" s="1"/>
  <c r="H23" s="1"/>
  <c r="H24" s="1"/>
  <c r="H25" s="1"/>
  <c r="H26" s="1"/>
  <c r="H27" s="1"/>
  <c r="H28" s="1"/>
  <c r="H29" s="1"/>
  <c r="H30" s="1"/>
  <c r="I12"/>
  <c r="K12"/>
  <c r="K13" s="1"/>
  <c r="K14" s="1"/>
  <c r="K15" s="1"/>
  <c r="K16" s="1"/>
  <c r="K17" s="1"/>
  <c r="K18" s="1"/>
  <c r="K19" s="1"/>
  <c r="K20" s="1"/>
  <c r="K21" s="1"/>
  <c r="K22" s="1"/>
  <c r="K23" s="1"/>
  <c r="K24" s="1"/>
  <c r="K25" s="1"/>
  <c r="K26" s="1"/>
  <c r="K27" s="1"/>
  <c r="K28" s="1"/>
  <c r="K29" s="1"/>
  <c r="K30" s="1"/>
  <c r="O12"/>
  <c r="N11"/>
  <c r="Q11" s="1"/>
  <c r="M12"/>
  <c r="C13"/>
  <c r="N12"/>
  <c r="F12"/>
  <c r="AB19" i="3" l="1"/>
  <c r="N21"/>
  <c r="Q20"/>
  <c r="P20"/>
  <c r="F21"/>
  <c r="P21" s="1"/>
  <c r="L14"/>
  <c r="Q13"/>
  <c r="AB13" s="1"/>
  <c r="I15"/>
  <c r="H16"/>
  <c r="J15"/>
  <c r="K15"/>
  <c r="O14"/>
  <c r="Q14" s="1"/>
  <c r="G14"/>
  <c r="D15"/>
  <c r="Y15"/>
  <c r="R15"/>
  <c r="U15"/>
  <c r="W15" s="1"/>
  <c r="M15"/>
  <c r="C16"/>
  <c r="X15"/>
  <c r="Z15" s="1"/>
  <c r="V15"/>
  <c r="S15"/>
  <c r="E15"/>
  <c r="F15"/>
  <c r="P15" s="1"/>
  <c r="Q13" i="2"/>
  <c r="R12"/>
  <c r="T12" s="1"/>
  <c r="U12" s="1"/>
  <c r="R13"/>
  <c r="S13"/>
  <c r="M15"/>
  <c r="E15"/>
  <c r="C16"/>
  <c r="F15"/>
  <c r="D15"/>
  <c r="P14"/>
  <c r="U11"/>
  <c r="H16"/>
  <c r="K15"/>
  <c r="I15"/>
  <c r="J15"/>
  <c r="L14"/>
  <c r="O14"/>
  <c r="N14"/>
  <c r="L12" i="1"/>
  <c r="J13"/>
  <c r="J14" s="1"/>
  <c r="J15" s="1"/>
  <c r="J16" s="1"/>
  <c r="J17" s="1"/>
  <c r="J18" s="1"/>
  <c r="J19" s="1"/>
  <c r="J20" s="1"/>
  <c r="J21" s="1"/>
  <c r="J22" s="1"/>
  <c r="J23" s="1"/>
  <c r="J24" s="1"/>
  <c r="J25" s="1"/>
  <c r="J26" s="1"/>
  <c r="J27" s="1"/>
  <c r="J28" s="1"/>
  <c r="J29" s="1"/>
  <c r="J30" s="1"/>
  <c r="I13"/>
  <c r="I14" s="1"/>
  <c r="I15" s="1"/>
  <c r="P12"/>
  <c r="G12"/>
  <c r="L13"/>
  <c r="R11"/>
  <c r="S11"/>
  <c r="I16"/>
  <c r="L15"/>
  <c r="L14"/>
  <c r="Q12"/>
  <c r="S12" s="1"/>
  <c r="C14"/>
  <c r="F13"/>
  <c r="P13" s="1"/>
  <c r="M13"/>
  <c r="O13"/>
  <c r="N13"/>
  <c r="AB20" i="3" l="1"/>
  <c r="Q21"/>
  <c r="G21"/>
  <c r="AA13"/>
  <c r="L15"/>
  <c r="T15"/>
  <c r="O15"/>
  <c r="AC13"/>
  <c r="AD13" s="1"/>
  <c r="AA14"/>
  <c r="AB14"/>
  <c r="I16"/>
  <c r="H22"/>
  <c r="J16"/>
  <c r="K16"/>
  <c r="D16"/>
  <c r="N16" s="1"/>
  <c r="V16"/>
  <c r="R16"/>
  <c r="R17" s="1"/>
  <c r="X16"/>
  <c r="Z16" s="1"/>
  <c r="Y16"/>
  <c r="U16"/>
  <c r="W16" s="1"/>
  <c r="S16"/>
  <c r="M16"/>
  <c r="E16"/>
  <c r="F16"/>
  <c r="N15"/>
  <c r="Q15" s="1"/>
  <c r="G15"/>
  <c r="Q14" i="2"/>
  <c r="S14" s="1"/>
  <c r="T13"/>
  <c r="U13" s="1"/>
  <c r="R14"/>
  <c r="N15"/>
  <c r="O15"/>
  <c r="L15"/>
  <c r="J16"/>
  <c r="H17"/>
  <c r="K16"/>
  <c r="I16"/>
  <c r="C17"/>
  <c r="F16"/>
  <c r="D16"/>
  <c r="M16"/>
  <c r="E16"/>
  <c r="O16" s="1"/>
  <c r="P15"/>
  <c r="G15"/>
  <c r="T12" i="1"/>
  <c r="U12" s="1"/>
  <c r="R12"/>
  <c r="T11"/>
  <c r="U11" s="1"/>
  <c r="L16"/>
  <c r="I17"/>
  <c r="Q13"/>
  <c r="S13" s="1"/>
  <c r="G13"/>
  <c r="R13"/>
  <c r="C15"/>
  <c r="O14"/>
  <c r="N14"/>
  <c r="M14"/>
  <c r="F14"/>
  <c r="P14" s="1"/>
  <c r="H31"/>
  <c r="R18" i="3" l="1"/>
  <c r="T17"/>
  <c r="AA17"/>
  <c r="AC17" s="1"/>
  <c r="AD17" s="1"/>
  <c r="AB21"/>
  <c r="L16"/>
  <c r="T16"/>
  <c r="AC14"/>
  <c r="AD14" s="1"/>
  <c r="AB15"/>
  <c r="AA15"/>
  <c r="I22"/>
  <c r="J22"/>
  <c r="O16"/>
  <c r="G16"/>
  <c r="P16"/>
  <c r="K22"/>
  <c r="Q15" i="2"/>
  <c r="S15" s="1"/>
  <c r="T14"/>
  <c r="G16"/>
  <c r="U14"/>
  <c r="P16"/>
  <c r="M17"/>
  <c r="E17"/>
  <c r="C18"/>
  <c r="F17"/>
  <c r="D17"/>
  <c r="H18"/>
  <c r="K17"/>
  <c r="I17"/>
  <c r="L17" s="1"/>
  <c r="J17"/>
  <c r="L16"/>
  <c r="N16"/>
  <c r="Q16" s="1"/>
  <c r="Q14" i="1"/>
  <c r="R14" s="1"/>
  <c r="T13"/>
  <c r="I18"/>
  <c r="L17"/>
  <c r="U13"/>
  <c r="C16"/>
  <c r="F15"/>
  <c r="P15" s="1"/>
  <c r="M15"/>
  <c r="O15"/>
  <c r="N15"/>
  <c r="G14"/>
  <c r="K31"/>
  <c r="T18" i="3" l="1"/>
  <c r="R19"/>
  <c r="AA18"/>
  <c r="AC18" s="1"/>
  <c r="AD18" s="1"/>
  <c r="Q16"/>
  <c r="AA16" s="1"/>
  <c r="AC15"/>
  <c r="AD15" s="1"/>
  <c r="L22"/>
  <c r="Z22"/>
  <c r="V22"/>
  <c r="W22"/>
  <c r="S22"/>
  <c r="O22"/>
  <c r="C22"/>
  <c r="N22"/>
  <c r="D22"/>
  <c r="Y22"/>
  <c r="X22"/>
  <c r="P22"/>
  <c r="R15" i="2"/>
  <c r="N17"/>
  <c r="R16"/>
  <c r="S16"/>
  <c r="O17"/>
  <c r="J18"/>
  <c r="H19"/>
  <c r="K18"/>
  <c r="I18"/>
  <c r="L18" s="1"/>
  <c r="C19"/>
  <c r="F18"/>
  <c r="P18" s="1"/>
  <c r="D18"/>
  <c r="M18"/>
  <c r="E18"/>
  <c r="O18" s="1"/>
  <c r="P17"/>
  <c r="Q17" s="1"/>
  <c r="G17"/>
  <c r="T15"/>
  <c r="S14" i="1"/>
  <c r="T14" s="1"/>
  <c r="U14" s="1"/>
  <c r="I19"/>
  <c r="L18"/>
  <c r="Q15"/>
  <c r="S15" s="1"/>
  <c r="C17"/>
  <c r="O16"/>
  <c r="N16"/>
  <c r="M16"/>
  <c r="F16"/>
  <c r="P16" s="1"/>
  <c r="G15"/>
  <c r="T19" i="3" l="1"/>
  <c r="R20"/>
  <c r="AA19"/>
  <c r="AC19" s="1"/>
  <c r="AD19" s="1"/>
  <c r="AB16"/>
  <c r="AC16" s="1"/>
  <c r="AD16" s="1"/>
  <c r="F22"/>
  <c r="M22"/>
  <c r="U22"/>
  <c r="G22"/>
  <c r="E22"/>
  <c r="T16" i="2"/>
  <c r="U16" s="1"/>
  <c r="N18"/>
  <c r="G18"/>
  <c r="S17"/>
  <c r="R17"/>
  <c r="T17" s="1"/>
  <c r="U15"/>
  <c r="M19"/>
  <c r="E19"/>
  <c r="C20"/>
  <c r="F19"/>
  <c r="D19"/>
  <c r="H20"/>
  <c r="H21" s="1"/>
  <c r="K19"/>
  <c r="I19"/>
  <c r="L19"/>
  <c r="J19"/>
  <c r="Q18"/>
  <c r="Q16" i="1"/>
  <c r="S16" s="1"/>
  <c r="I20"/>
  <c r="L19"/>
  <c r="R15"/>
  <c r="T15" s="1"/>
  <c r="U15" s="1"/>
  <c r="C18"/>
  <c r="F17"/>
  <c r="P17" s="1"/>
  <c r="M17"/>
  <c r="O17"/>
  <c r="N17"/>
  <c r="G16"/>
  <c r="R16"/>
  <c r="R21" i="3" l="1"/>
  <c r="T20"/>
  <c r="AA20"/>
  <c r="R22"/>
  <c r="Q22"/>
  <c r="AB22"/>
  <c r="U17" i="2"/>
  <c r="P19"/>
  <c r="C21"/>
  <c r="F20"/>
  <c r="D20"/>
  <c r="M20"/>
  <c r="G20"/>
  <c r="E20"/>
  <c r="G19"/>
  <c r="R18"/>
  <c r="S18"/>
  <c r="J20"/>
  <c r="K20"/>
  <c r="I20"/>
  <c r="L20" s="1"/>
  <c r="N19"/>
  <c r="O19"/>
  <c r="Q19" s="1"/>
  <c r="T16" i="1"/>
  <c r="U16" s="1"/>
  <c r="L20"/>
  <c r="I21"/>
  <c r="Q17"/>
  <c r="C19"/>
  <c r="O18"/>
  <c r="M18"/>
  <c r="F18"/>
  <c r="P18" s="1"/>
  <c r="G17"/>
  <c r="R17"/>
  <c r="AC20" i="3" l="1"/>
  <c r="AD20" s="1"/>
  <c r="T21"/>
  <c r="T22" s="1"/>
  <c r="AA21"/>
  <c r="AA22" s="1"/>
  <c r="T18" i="2"/>
  <c r="U18" s="1"/>
  <c r="M21"/>
  <c r="E21"/>
  <c r="C22"/>
  <c r="F21"/>
  <c r="D21"/>
  <c r="P20"/>
  <c r="H22"/>
  <c r="K21"/>
  <c r="I21"/>
  <c r="J21"/>
  <c r="R19"/>
  <c r="S19"/>
  <c r="O20"/>
  <c r="N20"/>
  <c r="I22" i="1"/>
  <c r="L21"/>
  <c r="S17"/>
  <c r="T17" s="1"/>
  <c r="U17" s="1"/>
  <c r="N18"/>
  <c r="Q18" s="1"/>
  <c r="C20"/>
  <c r="F19"/>
  <c r="P19" s="1"/>
  <c r="M19"/>
  <c r="O19"/>
  <c r="N19"/>
  <c r="G18"/>
  <c r="AC21" i="3" l="1"/>
  <c r="P21" i="2"/>
  <c r="J22"/>
  <c r="H23"/>
  <c r="K22"/>
  <c r="I22"/>
  <c r="L22" s="1"/>
  <c r="C23"/>
  <c r="F22"/>
  <c r="P22" s="1"/>
  <c r="D22"/>
  <c r="M22"/>
  <c r="E22"/>
  <c r="O22" s="1"/>
  <c r="N21"/>
  <c r="O21"/>
  <c r="T19"/>
  <c r="G21"/>
  <c r="Q20"/>
  <c r="L21"/>
  <c r="I23" i="1"/>
  <c r="L22"/>
  <c r="Q19"/>
  <c r="N20"/>
  <c r="M20"/>
  <c r="F20"/>
  <c r="P20" s="1"/>
  <c r="S18"/>
  <c r="R18"/>
  <c r="G19"/>
  <c r="R19"/>
  <c r="S19"/>
  <c r="J31"/>
  <c r="AD21" i="3" l="1"/>
  <c r="AD22" s="1"/>
  <c r="M23" s="1"/>
  <c r="AC22"/>
  <c r="Q21" i="2"/>
  <c r="N22"/>
  <c r="Q22" s="1"/>
  <c r="U19"/>
  <c r="H24"/>
  <c r="K23"/>
  <c r="I23"/>
  <c r="J23"/>
  <c r="R20"/>
  <c r="S20"/>
  <c r="R21"/>
  <c r="S21"/>
  <c r="M23"/>
  <c r="E23"/>
  <c r="C24"/>
  <c r="F23"/>
  <c r="D23"/>
  <c r="G22"/>
  <c r="T19" i="1"/>
  <c r="T18"/>
  <c r="U18" s="1"/>
  <c r="U19"/>
  <c r="I24"/>
  <c r="L23"/>
  <c r="C22"/>
  <c r="E22" s="1"/>
  <c r="F21"/>
  <c r="P21" s="1"/>
  <c r="M21"/>
  <c r="O21"/>
  <c r="G20"/>
  <c r="O20"/>
  <c r="Q20" s="1"/>
  <c r="L23" i="2" l="1"/>
  <c r="G23"/>
  <c r="T21"/>
  <c r="U21" s="1"/>
  <c r="P23"/>
  <c r="C25"/>
  <c r="F24"/>
  <c r="D24"/>
  <c r="M24"/>
  <c r="E24"/>
  <c r="S22"/>
  <c r="R22"/>
  <c r="N23"/>
  <c r="O23"/>
  <c r="Q23" s="1"/>
  <c r="J24"/>
  <c r="H25"/>
  <c r="K24"/>
  <c r="I24"/>
  <c r="T20"/>
  <c r="R20" i="1"/>
  <c r="S20"/>
  <c r="L24"/>
  <c r="I25"/>
  <c r="C23"/>
  <c r="E23" s="1"/>
  <c r="O22"/>
  <c r="N22"/>
  <c r="M22"/>
  <c r="F22"/>
  <c r="P22" s="1"/>
  <c r="N21"/>
  <c r="Q21" s="1"/>
  <c r="G21"/>
  <c r="L24" i="2" l="1"/>
  <c r="T22"/>
  <c r="U22" s="1"/>
  <c r="O24"/>
  <c r="N24"/>
  <c r="U20"/>
  <c r="H26"/>
  <c r="K25"/>
  <c r="I25"/>
  <c r="J25"/>
  <c r="R23"/>
  <c r="S23"/>
  <c r="M25"/>
  <c r="E25"/>
  <c r="C26"/>
  <c r="F25"/>
  <c r="D25"/>
  <c r="G24"/>
  <c r="P24"/>
  <c r="Q22" i="1"/>
  <c r="T20"/>
  <c r="U20" s="1"/>
  <c r="I26"/>
  <c r="L25"/>
  <c r="C24"/>
  <c r="E24" s="1"/>
  <c r="F23"/>
  <c r="P23" s="1"/>
  <c r="M23"/>
  <c r="S21"/>
  <c r="R21"/>
  <c r="T21" s="1"/>
  <c r="U21" s="1"/>
  <c r="G22"/>
  <c r="R22"/>
  <c r="T22" s="1"/>
  <c r="U22" s="1"/>
  <c r="S22"/>
  <c r="L25" i="2" l="1"/>
  <c r="Q24"/>
  <c r="S24" s="1"/>
  <c r="N25"/>
  <c r="O25"/>
  <c r="P25"/>
  <c r="C27"/>
  <c r="F26"/>
  <c r="D26"/>
  <c r="M26"/>
  <c r="E26"/>
  <c r="J26"/>
  <c r="H27"/>
  <c r="K26"/>
  <c r="I26"/>
  <c r="G25"/>
  <c r="T23"/>
  <c r="I27" i="1"/>
  <c r="L26"/>
  <c r="O23"/>
  <c r="C25"/>
  <c r="E25" s="1"/>
  <c r="O24"/>
  <c r="N24"/>
  <c r="M24"/>
  <c r="F24"/>
  <c r="P24" s="1"/>
  <c r="N23"/>
  <c r="Q23" s="1"/>
  <c r="G23"/>
  <c r="L26" i="2" l="1"/>
  <c r="O26"/>
  <c r="N26"/>
  <c r="R24"/>
  <c r="T24" s="1"/>
  <c r="U24" s="1"/>
  <c r="Q25"/>
  <c r="S25" s="1"/>
  <c r="U23"/>
  <c r="H28"/>
  <c r="K27"/>
  <c r="I27"/>
  <c r="J27"/>
  <c r="M27"/>
  <c r="E27"/>
  <c r="O27" s="1"/>
  <c r="C28"/>
  <c r="F27"/>
  <c r="P27" s="1"/>
  <c r="D27"/>
  <c r="G26"/>
  <c r="P26"/>
  <c r="Q26" s="1"/>
  <c r="S23" i="1"/>
  <c r="R23"/>
  <c r="I28"/>
  <c r="L27"/>
  <c r="Q24"/>
  <c r="C26"/>
  <c r="E26" s="1"/>
  <c r="F25"/>
  <c r="M25"/>
  <c r="O25"/>
  <c r="G24"/>
  <c r="L27" i="2" l="1"/>
  <c r="R25"/>
  <c r="N27"/>
  <c r="T25"/>
  <c r="U25" s="1"/>
  <c r="S26"/>
  <c r="R26"/>
  <c r="C29"/>
  <c r="F28"/>
  <c r="D28"/>
  <c r="M28"/>
  <c r="E28"/>
  <c r="G28" s="1"/>
  <c r="G27"/>
  <c r="J28"/>
  <c r="H29"/>
  <c r="K28"/>
  <c r="I28"/>
  <c r="L28" s="1"/>
  <c r="Q27"/>
  <c r="T23" i="1"/>
  <c r="U23" s="1"/>
  <c r="L28"/>
  <c r="I29"/>
  <c r="P25"/>
  <c r="C27"/>
  <c r="E27" s="1"/>
  <c r="N26"/>
  <c r="M26"/>
  <c r="F26"/>
  <c r="P26" s="1"/>
  <c r="S24"/>
  <c r="R24"/>
  <c r="N25"/>
  <c r="Q25" s="1"/>
  <c r="G25"/>
  <c r="T26" i="2" l="1"/>
  <c r="U26" s="1"/>
  <c r="H30"/>
  <c r="K29"/>
  <c r="I29"/>
  <c r="J29"/>
  <c r="M29"/>
  <c r="E29"/>
  <c r="C30"/>
  <c r="F29"/>
  <c r="P29" s="1"/>
  <c r="D29"/>
  <c r="N29" s="1"/>
  <c r="P28"/>
  <c r="R27"/>
  <c r="S27"/>
  <c r="O28"/>
  <c r="N28"/>
  <c r="T24" i="1"/>
  <c r="U24" s="1"/>
  <c r="R25"/>
  <c r="S25"/>
  <c r="I30"/>
  <c r="L29"/>
  <c r="C28"/>
  <c r="E28" s="1"/>
  <c r="F27"/>
  <c r="P27" s="1"/>
  <c r="M27"/>
  <c r="O27"/>
  <c r="N27"/>
  <c r="G26"/>
  <c r="O26"/>
  <c r="Q26" s="1"/>
  <c r="O29" i="2" l="1"/>
  <c r="L29"/>
  <c r="Q28"/>
  <c r="S28" s="1"/>
  <c r="T27"/>
  <c r="U27" s="1"/>
  <c r="R28"/>
  <c r="J30"/>
  <c r="J31" s="1"/>
  <c r="K30"/>
  <c r="K31" s="1"/>
  <c r="I30"/>
  <c r="I31" s="1"/>
  <c r="H31"/>
  <c r="Q29"/>
  <c r="F30"/>
  <c r="D30"/>
  <c r="M30"/>
  <c r="E30"/>
  <c r="C31"/>
  <c r="G29"/>
  <c r="T25" i="1"/>
  <c r="U25" s="1"/>
  <c r="R26"/>
  <c r="S26"/>
  <c r="L30"/>
  <c r="I31"/>
  <c r="Q27"/>
  <c r="L31"/>
  <c r="C29"/>
  <c r="E29" s="1"/>
  <c r="O28"/>
  <c r="N28"/>
  <c r="M28"/>
  <c r="F28"/>
  <c r="G27"/>
  <c r="R27"/>
  <c r="S27"/>
  <c r="T28" i="2" l="1"/>
  <c r="U28" s="1"/>
  <c r="O30"/>
  <c r="O31" s="1"/>
  <c r="E31"/>
  <c r="M31"/>
  <c r="N30"/>
  <c r="N31" s="1"/>
  <c r="D31"/>
  <c r="L30"/>
  <c r="L31" s="1"/>
  <c r="P30"/>
  <c r="P31" s="1"/>
  <c r="F31"/>
  <c r="S29"/>
  <c r="R29"/>
  <c r="T29" s="1"/>
  <c r="U29" s="1"/>
  <c r="G30"/>
  <c r="G31" s="1"/>
  <c r="T27" i="1"/>
  <c r="U27" s="1"/>
  <c r="T26"/>
  <c r="U26" s="1"/>
  <c r="C30"/>
  <c r="E30" s="1"/>
  <c r="F29"/>
  <c r="P29" s="1"/>
  <c r="M29"/>
  <c r="O29"/>
  <c r="N29"/>
  <c r="G28"/>
  <c r="P28"/>
  <c r="Q28" s="1"/>
  <c r="Q30" i="2" l="1"/>
  <c r="R28" i="1"/>
  <c r="T28" s="1"/>
  <c r="U28" s="1"/>
  <c r="S28"/>
  <c r="Q29"/>
  <c r="S29" s="1"/>
  <c r="G29"/>
  <c r="M30"/>
  <c r="F30"/>
  <c r="C31"/>
  <c r="Q31" i="2" l="1"/>
  <c r="S30"/>
  <c r="S31" s="1"/>
  <c r="R30"/>
  <c r="R31" s="1"/>
  <c r="R29" i="1"/>
  <c r="T29" s="1"/>
  <c r="U29" s="1"/>
  <c r="P30"/>
  <c r="P31" s="1"/>
  <c r="F31"/>
  <c r="M31"/>
  <c r="N30"/>
  <c r="N31" s="1"/>
  <c r="D31"/>
  <c r="O30"/>
  <c r="O31" s="1"/>
  <c r="E31"/>
  <c r="G30"/>
  <c r="G31" s="1"/>
  <c r="T30" i="2" l="1"/>
  <c r="Q30" i="1"/>
  <c r="R30" s="1"/>
  <c r="R31" s="1"/>
  <c r="T31" i="2" l="1"/>
  <c r="U30"/>
  <c r="U31" s="1"/>
  <c r="M32" s="1"/>
  <c r="S30" i="1"/>
  <c r="S31" s="1"/>
  <c r="Q31"/>
  <c r="T30" l="1"/>
  <c r="T31" l="1"/>
  <c r="U30"/>
  <c r="U31" s="1"/>
</calcChain>
</file>

<file path=xl/sharedStrings.xml><?xml version="1.0" encoding="utf-8"?>
<sst xmlns="http://schemas.openxmlformats.org/spreadsheetml/2006/main" count="198" uniqueCount="95">
  <si>
    <t>dk;kZy; ] CykWd izkjfEHkd f'k{kk vf/kdkjh] iapk;r lfefr&amp; lkstr flVh ¼ikyh ½</t>
  </si>
  <si>
    <t>dk;kZy; vkns'k</t>
  </si>
  <si>
    <t>GPF</t>
  </si>
  <si>
    <t>S.N</t>
  </si>
  <si>
    <t>MONTH</t>
  </si>
  <si>
    <t>osru dk vUrj</t>
  </si>
  <si>
    <t>SI</t>
  </si>
  <si>
    <t>RPMF</t>
  </si>
  <si>
    <t>NPS Ded.</t>
  </si>
  <si>
    <t>INCOME TAX     (TDS)</t>
  </si>
  <si>
    <t>TOTAL DED.</t>
  </si>
  <si>
    <t xml:space="preserve">NET PAY </t>
  </si>
  <si>
    <t>Bill No &amp; Date</t>
  </si>
  <si>
    <t>Enc.Date</t>
  </si>
  <si>
    <t>Pay</t>
  </si>
  <si>
    <t>DA</t>
  </si>
  <si>
    <t>HRA</t>
  </si>
  <si>
    <t>CCA</t>
  </si>
  <si>
    <t>TOTAL</t>
  </si>
  <si>
    <t>DIFF.</t>
  </si>
  <si>
    <t>Grand Total</t>
  </si>
  <si>
    <t>v{kjsa jkf'k&amp;</t>
  </si>
  <si>
    <t>dkfeZd dk uke %&amp;</t>
  </si>
  <si>
    <t>in %&amp;</t>
  </si>
  <si>
    <t>v/;kid</t>
  </si>
  <si>
    <t>inLFkkiu LFkku %&amp;</t>
  </si>
  <si>
    <t>jktdh; mRd`"V mPPk izkFkfed fo|ky; iksVfy;k] ia-l-&amp; lkstr ¼ikyh½</t>
  </si>
  <si>
    <t>izfrfyfi&amp;lwpukFkZ ,ao vko';d dk;Zokgh gsrq</t>
  </si>
  <si>
    <t>Jh dks"kkf/kdkjh @ mi dks"kkf/kdkjh &amp;</t>
  </si>
  <si>
    <r>
      <t xml:space="preserve">lEcf/kr dkfeZd </t>
    </r>
    <r>
      <rPr>
        <sz val="13"/>
        <color theme="1"/>
        <rFont val="Kruti Dev 010"/>
      </rPr>
      <t>Jh@Jherh@dqekjh&amp;</t>
    </r>
  </si>
  <si>
    <t>futh iaftdk</t>
  </si>
  <si>
    <t>gLrk{kj e; lhy</t>
  </si>
  <si>
    <t>¼ ukgjflag jkBkSM+ ½</t>
  </si>
  <si>
    <t>CykWd izkjfEHkd f'k{kk vf/kdkjh] iapk;r lfefr&amp; lkstr flVh ¼ikyh½</t>
  </si>
  <si>
    <t>funsZ'k %&amp;</t>
  </si>
  <si>
    <t>Block Elementry Education , Panchayat Samiti- Sojat City (pali)</t>
  </si>
  <si>
    <t>Office Order</t>
  </si>
  <si>
    <t>Employee Name :</t>
  </si>
  <si>
    <t>HEERA LAL JAT</t>
  </si>
  <si>
    <t>Post :</t>
  </si>
  <si>
    <t>TEACHER</t>
  </si>
  <si>
    <t>Posting Place :</t>
  </si>
  <si>
    <t>Govt. Upper Primary School Potaliya , Sojat (Pali)</t>
  </si>
  <si>
    <t>Salary Difference</t>
  </si>
  <si>
    <t>S.R.</t>
  </si>
  <si>
    <t>Date :</t>
  </si>
  <si>
    <t>Seal and Signature</t>
  </si>
  <si>
    <t>( NAHAR SINGH RATHORE )</t>
  </si>
  <si>
    <t>For Copying And Necessary Action</t>
  </si>
  <si>
    <t>File Register</t>
  </si>
  <si>
    <t>Related Employee Sh./Smt./Mis.</t>
  </si>
  <si>
    <t>Treasury Officer / Deputy treasury  Officer</t>
  </si>
  <si>
    <t>ghjkyky tkV</t>
  </si>
  <si>
    <t>ije~ iwT; xq:nso oklqnso th egkjkt dks ueu</t>
  </si>
  <si>
    <t>jk-m-izk-fo- iksVfy;k] ia-l-&amp; lkstr ¼ikyh½</t>
  </si>
  <si>
    <r>
      <t xml:space="preserve">bl 'khV ij 2012&amp;13 ds fu;qDr xq:tuksa dh lgk;rk o lgqfy;r ds fy, ,fj;j gsrq ,Dly izksxzke rS;kj fd;k x;k gSaA bl ,Dly 'khV ij vki lcls igys dkfeZd dk uke] in o inLFkkiu LFkku fy[kus ds ckn izFke dkWye esa ihys dyj dh lsy esa vkidk osru xzsM is lfgr tks feyuk gSa og </t>
    </r>
    <r>
      <rPr>
        <b/>
        <sz val="14"/>
        <color theme="1"/>
        <rFont val="Calibri"/>
        <family val="2"/>
        <scheme val="minor"/>
      </rPr>
      <t>Cell C11</t>
    </r>
    <r>
      <rPr>
        <b/>
        <sz val="14"/>
        <color theme="1"/>
        <rFont val="Kruti Dev 010"/>
      </rPr>
      <t xml:space="preserve"> esa rFkk tks osru fey x;k gSa og </t>
    </r>
    <r>
      <rPr>
        <b/>
        <sz val="14"/>
        <color theme="1"/>
        <rFont val="Calibri"/>
        <family val="2"/>
        <scheme val="minor"/>
      </rPr>
      <t>H11</t>
    </r>
    <r>
      <rPr>
        <b/>
        <sz val="14"/>
        <color theme="1"/>
        <rFont val="Kruti Dev 010"/>
      </rPr>
      <t xml:space="preserve"> esa fy[kssA ckn esa </t>
    </r>
    <r>
      <rPr>
        <b/>
        <sz val="14"/>
        <color theme="1"/>
        <rFont val="Calibri"/>
        <family val="2"/>
        <scheme val="minor"/>
      </rPr>
      <t>HRA</t>
    </r>
    <r>
      <rPr>
        <b/>
        <sz val="14"/>
        <color theme="1"/>
        <rFont val="Kruti Dev 010"/>
      </rPr>
      <t xml:space="preserve"> dks pSd dj ysos vkSj vko';drk gks rks ,fMV djds pSUt dj ldrs gSaA vxj </t>
    </r>
    <r>
      <rPr>
        <b/>
        <sz val="14"/>
        <color theme="1"/>
        <rFont val="Calibri"/>
        <family val="2"/>
        <scheme val="minor"/>
      </rPr>
      <t>CCA Allounce</t>
    </r>
    <r>
      <rPr>
        <b/>
        <sz val="14"/>
        <color theme="1"/>
        <rFont val="Kruti Dev 010"/>
      </rPr>
      <t xml:space="preserve"> ykxq gks rks ihys dyj dh izFke lsy esa fy[k nsosA t:jr ds vuqlkj jkf'k ,fMV djds ihyss dyj okyh lsy ;k vkidh t:jr ds vuqlkj dksbZ Hkh lsy esa fy[k ldrs gSaA vkidh t:jr okyh lHkh lsy vuykWd gSaA</t>
    </r>
    <r>
      <rPr>
        <b/>
        <sz val="14"/>
        <color theme="1"/>
        <rFont val="Calibri"/>
        <family val="2"/>
        <scheme val="minor"/>
      </rPr>
      <t xml:space="preserve"> </t>
    </r>
    <r>
      <rPr>
        <b/>
        <sz val="14"/>
        <color theme="1"/>
        <rFont val="Kruti Dev 010"/>
      </rPr>
      <t>ist dks</t>
    </r>
    <r>
      <rPr>
        <b/>
        <sz val="14"/>
        <color theme="1"/>
        <rFont val="Calibri"/>
        <family val="2"/>
        <scheme val="minor"/>
      </rPr>
      <t xml:space="preserve">  A4</t>
    </r>
    <r>
      <rPr>
        <b/>
        <sz val="14"/>
        <color theme="1"/>
        <rFont val="Kruti Dev 010"/>
      </rPr>
      <t xml:space="preserve"> lkbZt esa lsV fd;k gqvk gSaA fizUV fiz;q ns[kdj fizUV fudky ysosA fizUV fudkyrs le; ihyk dyj gVk ldrs gSaA ;g dsoy ladsr gsrq gSaA [kkyh izi= fudkyuk gks rks uke gVk dj fudky ldrs gsA uke ds uhps dkWye fn;k gqvk ogk vki dk;kZy; vkns'k dh Hkk"kk fy[k ldrs gSaA</t>
    </r>
  </si>
  <si>
    <t>Øekad %&amp;</t>
  </si>
  <si>
    <t>fnukad %&amp;</t>
  </si>
  <si>
    <t>SEPT-14</t>
  </si>
  <si>
    <t>SEPT-15</t>
  </si>
  <si>
    <t>OCT-14</t>
  </si>
  <si>
    <t>NOV-14</t>
  </si>
  <si>
    <t>NOV-15</t>
  </si>
  <si>
    <t>DEC-14</t>
  </si>
  <si>
    <t>JAN-15</t>
  </si>
  <si>
    <t>FEB-15</t>
  </si>
  <si>
    <t>MAR-15</t>
  </si>
  <si>
    <t>APR-15</t>
  </si>
  <si>
    <t>MAY-15</t>
  </si>
  <si>
    <t>JUN-15</t>
  </si>
  <si>
    <t>JULY-15</t>
  </si>
  <si>
    <t>AUG-15</t>
  </si>
  <si>
    <t>tks osru feyuk gSa</t>
  </si>
  <si>
    <t>tks osru fey x;k gSa</t>
  </si>
  <si>
    <t>DEC-15</t>
  </si>
  <si>
    <t>JAN-16</t>
  </si>
  <si>
    <t>FEB-16</t>
  </si>
  <si>
    <t>MAR-16</t>
  </si>
  <si>
    <t>APR-16</t>
  </si>
  <si>
    <t xml:space="preserve"> Pay is to be receive</t>
  </si>
  <si>
    <t xml:space="preserve"> Pay , salary has been Received</t>
  </si>
  <si>
    <t xml:space="preserve">This Programme Developed by:        HEERALAL JAT </t>
  </si>
  <si>
    <t xml:space="preserve"> Teacher</t>
  </si>
  <si>
    <t>Block- Sojat City</t>
  </si>
  <si>
    <t>Dist- Pali</t>
  </si>
  <si>
    <r>
      <t xml:space="preserve">Ph. 9001884272     </t>
    </r>
    <r>
      <rPr>
        <b/>
        <sz val="18"/>
        <color indexed="17"/>
        <rFont val="Wingdings"/>
        <charset val="2"/>
      </rPr>
      <t>(</t>
    </r>
  </si>
  <si>
    <t>heeralaljatchandawal@gmail.com</t>
  </si>
  <si>
    <t>V./P. - Chandawal Nagar, Teh.- sojat city, Dist.- Pali (Raj) 306306</t>
  </si>
  <si>
    <t>Jan -17</t>
  </si>
  <si>
    <t>osru tks feyk gSa</t>
  </si>
  <si>
    <t>;ksx %&amp;</t>
  </si>
  <si>
    <t>TO BE  Pay</t>
  </si>
  <si>
    <t xml:space="preserve"> DED. By Pay</t>
  </si>
  <si>
    <t>osru tks feyuk ¼ns;½ gSa</t>
  </si>
  <si>
    <t>OCT-15</t>
  </si>
</sst>
</file>

<file path=xl/styles.xml><?xml version="1.0" encoding="utf-8"?>
<styleSheet xmlns="http://schemas.openxmlformats.org/spreadsheetml/2006/main">
  <numFmts count="1">
    <numFmt numFmtId="164" formatCode="[$-409]mmm/yy;@"/>
  </numFmts>
  <fonts count="43">
    <font>
      <sz val="11"/>
      <color theme="1"/>
      <name val="Calibri"/>
      <family val="2"/>
      <scheme val="minor"/>
    </font>
    <font>
      <b/>
      <sz val="14"/>
      <color theme="1"/>
      <name val="Kruti Dev 010"/>
    </font>
    <font>
      <b/>
      <sz val="14"/>
      <color theme="1"/>
      <name val="Calibri"/>
      <family val="2"/>
      <scheme val="minor"/>
    </font>
    <font>
      <sz val="14"/>
      <color theme="1"/>
      <name val="Kruti Dev 010"/>
    </font>
    <font>
      <b/>
      <sz val="12"/>
      <color theme="1"/>
      <name val="Calibri"/>
      <family val="2"/>
      <scheme val="minor"/>
    </font>
    <font>
      <b/>
      <sz val="12"/>
      <color theme="1"/>
      <name val="Kruti Dev 010"/>
    </font>
    <font>
      <b/>
      <sz val="16"/>
      <color theme="1"/>
      <name val="Kruti Dev 010"/>
    </font>
    <font>
      <i/>
      <u/>
      <sz val="14"/>
      <color theme="1"/>
      <name val="Kruti Dev 010"/>
    </font>
    <font>
      <sz val="13"/>
      <color theme="1"/>
      <name val="Kruti Dev 010"/>
    </font>
    <font>
      <b/>
      <sz val="16"/>
      <name val="Kruti Dev 010"/>
    </font>
    <font>
      <sz val="16"/>
      <name val="Kruti Dev 010"/>
    </font>
    <font>
      <b/>
      <sz val="11"/>
      <name val="Calibri"/>
      <family val="2"/>
      <scheme val="minor"/>
    </font>
    <font>
      <b/>
      <sz val="11"/>
      <name val="Kruti Dev 010"/>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2"/>
      <color rgb="FFFF0000"/>
      <name val="Calibri"/>
      <family val="2"/>
      <scheme val="minor"/>
    </font>
    <font>
      <b/>
      <sz val="11"/>
      <color rgb="FFFF0000"/>
      <name val="Calibri"/>
      <family val="2"/>
      <scheme val="minor"/>
    </font>
    <font>
      <b/>
      <sz val="14"/>
      <color rgb="FFFF0000"/>
      <name val="Calibri"/>
      <family val="2"/>
      <scheme val="minor"/>
    </font>
    <font>
      <b/>
      <sz val="13"/>
      <color theme="1"/>
      <name val="Calibri"/>
      <family val="2"/>
      <scheme val="minor"/>
    </font>
    <font>
      <b/>
      <sz val="13"/>
      <color theme="1"/>
      <name val="Kruti Dev 010"/>
    </font>
    <font>
      <sz val="14"/>
      <color theme="1"/>
      <name val="DevLys 010"/>
    </font>
    <font>
      <sz val="14"/>
      <color theme="1"/>
      <name val="Calibri"/>
      <family val="2"/>
      <scheme val="minor"/>
    </font>
    <font>
      <sz val="12"/>
      <color theme="1"/>
      <name val="Calibri"/>
      <family val="2"/>
      <scheme val="minor"/>
    </font>
    <font>
      <sz val="12"/>
      <color theme="1"/>
      <name val="Kruti Dev 010"/>
    </font>
    <font>
      <sz val="12"/>
      <color theme="1"/>
      <name val="DevLys 010"/>
    </font>
    <font>
      <sz val="10"/>
      <color theme="1"/>
      <name val="Kruti Dev 010"/>
    </font>
    <font>
      <b/>
      <sz val="16"/>
      <color theme="1"/>
      <name val="Calibri"/>
      <family val="2"/>
      <scheme val="minor"/>
    </font>
    <font>
      <i/>
      <u/>
      <sz val="14"/>
      <color theme="1"/>
      <name val="Calibri"/>
      <family val="2"/>
      <scheme val="minor"/>
    </font>
    <font>
      <sz val="13"/>
      <color theme="1"/>
      <name val="Calibri"/>
      <family val="2"/>
      <scheme val="minor"/>
    </font>
    <font>
      <b/>
      <sz val="18"/>
      <color indexed="10"/>
      <name val="Calibri"/>
      <family val="2"/>
    </font>
    <font>
      <b/>
      <sz val="18"/>
      <color indexed="36"/>
      <name val="Calibri"/>
      <family val="2"/>
    </font>
    <font>
      <b/>
      <sz val="18"/>
      <color indexed="56"/>
      <name val="Calibri"/>
      <family val="2"/>
    </font>
    <font>
      <b/>
      <sz val="18"/>
      <color indexed="60"/>
      <name val="Calibri"/>
      <family val="2"/>
    </font>
    <font>
      <b/>
      <sz val="18"/>
      <color indexed="17"/>
      <name val="Calibri"/>
      <family val="2"/>
    </font>
    <font>
      <b/>
      <sz val="18"/>
      <color indexed="17"/>
      <name val="Wingdings"/>
      <charset val="2"/>
    </font>
    <font>
      <u/>
      <sz val="11"/>
      <color theme="10"/>
      <name val="Calibri"/>
      <family val="2"/>
    </font>
    <font>
      <b/>
      <u/>
      <sz val="18"/>
      <color theme="10"/>
      <name val="Calibri"/>
      <family val="2"/>
    </font>
    <font>
      <b/>
      <sz val="14"/>
      <color rgb="FFC00000"/>
      <name val="Comic Sans MS"/>
      <family val="4"/>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indexed="1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7030A0"/>
      </left>
      <right/>
      <top/>
      <bottom style="double">
        <color rgb="FF7030A0"/>
      </bottom>
      <diagonal/>
    </border>
    <border>
      <left/>
      <right/>
      <top/>
      <bottom style="double">
        <color rgb="FF7030A0"/>
      </bottom>
      <diagonal/>
    </border>
    <border>
      <left/>
      <right style="double">
        <color rgb="FF7030A0"/>
      </right>
      <top/>
      <bottom style="double">
        <color rgb="FF7030A0"/>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46"/>
      </right>
      <top style="medium">
        <color indexed="64"/>
      </top>
      <bottom style="thin">
        <color indexed="46"/>
      </bottom>
      <diagonal/>
    </border>
    <border>
      <left style="thin">
        <color indexed="46"/>
      </left>
      <right style="medium">
        <color indexed="64"/>
      </right>
      <top style="medium">
        <color indexed="64"/>
      </top>
      <bottom style="thin">
        <color indexed="46"/>
      </bottom>
      <diagonal/>
    </border>
    <border>
      <left style="medium">
        <color indexed="64"/>
      </left>
      <right style="thin">
        <color indexed="46"/>
      </right>
      <top style="thin">
        <color indexed="46"/>
      </top>
      <bottom style="thin">
        <color indexed="46"/>
      </bottom>
      <diagonal/>
    </border>
    <border>
      <left style="thin">
        <color indexed="46"/>
      </left>
      <right style="medium">
        <color indexed="64"/>
      </right>
      <top style="thin">
        <color indexed="46"/>
      </top>
      <bottom style="thin">
        <color indexed="46"/>
      </bottom>
      <diagonal/>
    </border>
    <border>
      <left style="medium">
        <color indexed="64"/>
      </left>
      <right style="thin">
        <color indexed="46"/>
      </right>
      <top style="thin">
        <color indexed="46"/>
      </top>
      <bottom style="thin">
        <color indexed="10"/>
      </bottom>
      <diagonal/>
    </border>
    <border>
      <left style="thin">
        <color indexed="46"/>
      </left>
      <right style="medium">
        <color indexed="64"/>
      </right>
      <top style="thin">
        <color indexed="46"/>
      </top>
      <bottom style="thin">
        <color indexed="10"/>
      </bottom>
      <diagonal/>
    </border>
    <border>
      <left style="medium">
        <color indexed="64"/>
      </left>
      <right style="thin">
        <color indexed="46"/>
      </right>
      <top style="thin">
        <color indexed="46"/>
      </top>
      <bottom style="medium">
        <color indexed="64"/>
      </bottom>
      <diagonal/>
    </border>
    <border>
      <left style="thin">
        <color indexed="46"/>
      </left>
      <right style="medium">
        <color indexed="64"/>
      </right>
      <top style="thin">
        <color indexed="46"/>
      </top>
      <bottom style="medium">
        <color indexed="64"/>
      </bottom>
      <diagonal/>
    </border>
  </borders>
  <cellStyleXfs count="2">
    <xf numFmtId="0" fontId="0" fillId="0" borderId="0"/>
    <xf numFmtId="0" fontId="39" fillId="0" borderId="0" applyNumberFormat="0" applyFill="0" applyBorder="0" applyAlignment="0" applyProtection="0">
      <alignment vertical="top"/>
      <protection locked="0"/>
    </xf>
  </cellStyleXfs>
  <cellXfs count="128">
    <xf numFmtId="0" fontId="0" fillId="0" borderId="0" xfId="0"/>
    <xf numFmtId="0" fontId="0" fillId="0" borderId="0" xfId="0" applyProtection="1">
      <protection hidden="1"/>
    </xf>
    <xf numFmtId="0" fontId="0" fillId="2" borderId="0" xfId="0" applyFill="1" applyAlignment="1" applyProtection="1">
      <alignment horizontal="center" vertical="center"/>
      <protection hidden="1"/>
    </xf>
    <xf numFmtId="0" fontId="8" fillId="0" borderId="0" xfId="0" applyFont="1" applyAlignment="1" applyProtection="1">
      <alignment vertical="center"/>
      <protection hidden="1"/>
    </xf>
    <xf numFmtId="0" fontId="9" fillId="0" borderId="0" xfId="0" applyFont="1" applyAlignment="1" applyProtection="1">
      <alignment horizontal="center"/>
      <protection hidden="1"/>
    </xf>
    <xf numFmtId="0" fontId="10" fillId="0" borderId="0" xfId="0" applyFont="1" applyAlignment="1" applyProtection="1">
      <alignment horizontal="center"/>
      <protection hidden="1"/>
    </xf>
    <xf numFmtId="0" fontId="11" fillId="0" borderId="1" xfId="0" applyFont="1" applyBorder="1" applyAlignment="1" applyProtection="1">
      <alignment horizontal="center" vertical="center"/>
      <protection hidden="1"/>
    </xf>
    <xf numFmtId="0" fontId="17" fillId="0" borderId="1" xfId="0" applyFont="1" applyBorder="1" applyAlignment="1" applyProtection="1">
      <alignment horizontal="center"/>
      <protection hidden="1"/>
    </xf>
    <xf numFmtId="49" fontId="17" fillId="0" borderId="1" xfId="0" applyNumberFormat="1" applyFont="1" applyBorder="1" applyAlignment="1" applyProtection="1">
      <alignment horizontal="center"/>
      <protection hidden="1"/>
    </xf>
    <xf numFmtId="0" fontId="17" fillId="2" borderId="1" xfId="0" applyFont="1" applyFill="1" applyBorder="1" applyAlignment="1" applyProtection="1">
      <alignment horizontal="center" vertical="center"/>
      <protection locked="0" hidden="1"/>
    </xf>
    <xf numFmtId="0" fontId="17" fillId="0" borderId="1" xfId="0" applyFont="1" applyBorder="1" applyAlignment="1" applyProtection="1">
      <alignment horizontal="center" vertical="center"/>
      <protection locked="0" hidden="1"/>
    </xf>
    <xf numFmtId="0" fontId="17" fillId="3" borderId="1" xfId="0" applyFont="1" applyFill="1" applyBorder="1" applyAlignment="1" applyProtection="1">
      <alignment horizontal="center" vertical="center"/>
      <protection locked="0" hidden="1"/>
    </xf>
    <xf numFmtId="0" fontId="20" fillId="0" borderId="1"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8" fillId="0" borderId="1" xfId="0" applyNumberFormat="1" applyFont="1" applyBorder="1" applyAlignment="1" applyProtection="1">
      <alignment horizontal="center" vertical="center"/>
      <protection hidden="1"/>
    </xf>
    <xf numFmtId="0" fontId="20" fillId="0" borderId="1" xfId="0" applyNumberFormat="1" applyFont="1" applyBorder="1" applyAlignment="1" applyProtection="1">
      <alignment horizontal="center" vertical="center"/>
      <protection hidden="1"/>
    </xf>
    <xf numFmtId="0" fontId="21" fillId="0" borderId="1" xfId="0" applyNumberFormat="1" applyFont="1" applyBorder="1" applyAlignment="1" applyProtection="1">
      <alignment horizontal="center" vertical="center"/>
      <protection hidden="1"/>
    </xf>
    <xf numFmtId="0" fontId="0" fillId="4" borderId="0" xfId="0" applyFill="1" applyBorder="1" applyProtection="1">
      <protection hidden="1"/>
    </xf>
    <xf numFmtId="0" fontId="4" fillId="4" borderId="0" xfId="0" applyFont="1" applyFill="1" applyBorder="1" applyAlignment="1" applyProtection="1">
      <alignment vertical="center"/>
      <protection hidden="1"/>
    </xf>
    <xf numFmtId="0" fontId="3"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0" fillId="4" borderId="5" xfId="0" applyFill="1" applyBorder="1" applyProtection="1">
      <protection hidden="1"/>
    </xf>
    <xf numFmtId="0" fontId="0" fillId="4" borderId="6" xfId="0" applyFill="1" applyBorder="1" applyProtection="1">
      <protection hidden="1"/>
    </xf>
    <xf numFmtId="0" fontId="24" fillId="0" borderId="0" xfId="0" applyFont="1" applyProtection="1">
      <protection hidden="1"/>
    </xf>
    <xf numFmtId="0" fontId="3" fillId="0" borderId="0" xfId="0" applyFont="1" applyProtection="1">
      <protection hidden="1"/>
    </xf>
    <xf numFmtId="0" fontId="24" fillId="0" borderId="0" xfId="0" applyFont="1" applyAlignment="1" applyProtection="1">
      <alignment horizontal="left" vertical="top"/>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center"/>
      <protection hidden="1"/>
    </xf>
    <xf numFmtId="0" fontId="3"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xf numFmtId="0" fontId="28" fillId="0" borderId="0" xfId="0" applyFont="1" applyProtection="1">
      <protection hidden="1"/>
    </xf>
    <xf numFmtId="0" fontId="24" fillId="0" borderId="0" xfId="0" applyFont="1" applyAlignment="1" applyProtection="1">
      <protection hidden="1"/>
    </xf>
    <xf numFmtId="0" fontId="27" fillId="0" borderId="0" xfId="0" applyFont="1" applyAlignment="1" applyProtection="1">
      <protection hidden="1"/>
    </xf>
    <xf numFmtId="0" fontId="4" fillId="0" borderId="0" xfId="0" applyFont="1" applyAlignment="1" applyProtection="1">
      <protection hidden="1"/>
    </xf>
    <xf numFmtId="0" fontId="17" fillId="2" borderId="1" xfId="0" applyFont="1" applyFill="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3" fillId="0" borderId="0" xfId="0" applyFont="1" applyAlignment="1" applyProtection="1">
      <alignment vertical="center" wrapText="1"/>
      <protection hidden="1"/>
    </xf>
    <xf numFmtId="0" fontId="29" fillId="0" borderId="0" xfId="0" applyFont="1" applyAlignment="1" applyProtection="1">
      <alignment vertical="center" wrapText="1"/>
      <protection hidden="1"/>
    </xf>
    <xf numFmtId="0" fontId="32"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23" fillId="4" borderId="0" xfId="0" applyFont="1" applyFill="1" applyBorder="1" applyAlignment="1" applyProtection="1">
      <alignment horizontal="right" vertical="center"/>
      <protection hidden="1"/>
    </xf>
    <xf numFmtId="0" fontId="25" fillId="0" borderId="0" xfId="0" applyFont="1" applyProtection="1">
      <protection hidden="1"/>
    </xf>
    <xf numFmtId="0" fontId="25" fillId="0" borderId="0" xfId="0" applyFont="1" applyAlignment="1" applyProtection="1">
      <alignment horizontal="center"/>
      <protection hidden="1"/>
    </xf>
    <xf numFmtId="164" fontId="2" fillId="4" borderId="0" xfId="0" applyNumberFormat="1" applyFont="1" applyFill="1" applyBorder="1" applyAlignment="1" applyProtection="1">
      <alignment horizontal="center" vertical="center"/>
      <protection hidden="1"/>
    </xf>
    <xf numFmtId="0" fontId="22" fillId="4" borderId="0" xfId="0" applyFont="1" applyFill="1" applyBorder="1" applyAlignment="1" applyProtection="1">
      <alignment horizontal="center" vertical="top" wrapText="1"/>
      <protection hidden="1"/>
    </xf>
    <xf numFmtId="0" fontId="22" fillId="4" borderId="0" xfId="0" applyFont="1" applyFill="1" applyBorder="1" applyAlignment="1" applyProtection="1">
      <alignment horizontal="center" vertical="center"/>
      <protection hidden="1"/>
    </xf>
    <xf numFmtId="0" fontId="25" fillId="0" borderId="0" xfId="0" applyFont="1" applyAlignment="1" applyProtection="1">
      <alignment horizontal="center"/>
      <protection hidden="1"/>
    </xf>
    <xf numFmtId="0" fontId="17"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hidden="1"/>
    </xf>
    <xf numFmtId="0" fontId="23" fillId="0" borderId="9" xfId="0" applyFont="1" applyBorder="1" applyAlignment="1" applyProtection="1">
      <alignment vertical="center"/>
      <protection hidden="1"/>
    </xf>
    <xf numFmtId="0" fontId="25" fillId="0" borderId="0" xfId="0" applyFont="1" applyAlignment="1" applyProtection="1">
      <alignment vertical="center"/>
      <protection locked="0"/>
    </xf>
    <xf numFmtId="0" fontId="42" fillId="0" borderId="1" xfId="0" applyFont="1" applyBorder="1" applyAlignment="1" applyProtection="1">
      <alignment horizontal="center" vertical="center"/>
      <protection hidden="1"/>
    </xf>
    <xf numFmtId="0" fontId="3" fillId="0" borderId="0" xfId="0" applyFont="1" applyAlignment="1" applyProtection="1">
      <protection hidden="1"/>
    </xf>
    <xf numFmtId="0" fontId="1" fillId="0" borderId="0" xfId="0" applyFont="1" applyAlignment="1" applyProtection="1">
      <protection hidden="1"/>
    </xf>
    <xf numFmtId="49" fontId="17" fillId="0" borderId="1" xfId="0" applyNumberFormat="1" applyFont="1" applyBorder="1" applyAlignment="1" applyProtection="1">
      <alignment horizontal="center"/>
      <protection locked="0"/>
    </xf>
    <xf numFmtId="0" fontId="25" fillId="0" borderId="0" xfId="0" applyFont="1" applyAlignment="1" applyProtection="1">
      <alignment vertical="center"/>
      <protection hidden="1"/>
    </xf>
    <xf numFmtId="0" fontId="11"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16" fillId="0" borderId="1" xfId="0" applyFont="1" applyBorder="1" applyAlignment="1" applyProtection="1">
      <alignment horizontal="center" vertical="center" textRotation="90"/>
      <protection hidden="1"/>
    </xf>
    <xf numFmtId="0" fontId="3" fillId="0" borderId="0" xfId="0" applyFont="1" applyAlignment="1" applyProtection="1">
      <alignment horizontal="left" vertical="top"/>
      <protection hidden="1"/>
    </xf>
    <xf numFmtId="0" fontId="3"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locked="0"/>
    </xf>
    <xf numFmtId="0" fontId="3" fillId="0" borderId="0" xfId="0" applyFont="1" applyAlignment="1" applyProtection="1">
      <alignment horizontal="center"/>
      <protection hidden="1"/>
    </xf>
    <xf numFmtId="0" fontId="1" fillId="0" borderId="9" xfId="0" applyFont="1" applyBorder="1" applyAlignment="1" applyProtection="1">
      <alignment horizontal="right" vertical="center"/>
      <protection hidden="1"/>
    </xf>
    <xf numFmtId="0" fontId="22" fillId="0" borderId="9" xfId="0" applyFont="1" applyBorder="1" applyAlignment="1" applyProtection="1">
      <alignment horizontal="left" vertical="center"/>
      <protection hidden="1"/>
    </xf>
    <xf numFmtId="0" fontId="1" fillId="0" borderId="0" xfId="0" applyFont="1" applyAlignment="1" applyProtection="1">
      <alignment horizontal="center"/>
      <protection locked="0"/>
    </xf>
    <xf numFmtId="0" fontId="3" fillId="0" borderId="0" xfId="0" applyFont="1" applyAlignment="1" applyProtection="1">
      <alignment horizontal="center" vertical="center" wrapText="1"/>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hidden="1"/>
    </xf>
    <xf numFmtId="49" fontId="11" fillId="0" borderId="3" xfId="0" applyNumberFormat="1" applyFont="1" applyBorder="1" applyAlignment="1" applyProtection="1">
      <alignment horizontal="center" vertical="center"/>
      <protection hidden="1"/>
    </xf>
    <xf numFmtId="0" fontId="14" fillId="0" borderId="1" xfId="0" applyFont="1" applyBorder="1" applyAlignment="1" applyProtection="1">
      <alignment horizontal="center" vertical="center" wrapText="1"/>
      <protection hidden="1"/>
    </xf>
    <xf numFmtId="0" fontId="1" fillId="4" borderId="5"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0" fontId="6" fillId="4" borderId="4" xfId="0" applyFont="1" applyFill="1" applyBorder="1" applyAlignment="1" applyProtection="1">
      <alignment horizontal="right" vertical="center"/>
      <protection hidden="1"/>
    </xf>
    <xf numFmtId="0" fontId="6" fillId="4" borderId="5" xfId="0" applyFont="1" applyFill="1" applyBorder="1" applyAlignment="1" applyProtection="1">
      <alignment horizontal="right" vertical="center"/>
      <protection hidden="1"/>
    </xf>
    <xf numFmtId="0" fontId="1" fillId="5" borderId="5" xfId="0" applyFont="1" applyFill="1" applyBorder="1" applyAlignment="1" applyProtection="1">
      <alignment horizontal="left" vertical="center" wrapText="1"/>
      <protection hidden="1"/>
    </xf>
    <xf numFmtId="0" fontId="1" fillId="2"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right" vertical="center"/>
      <protection hidden="1"/>
    </xf>
    <xf numFmtId="0" fontId="6" fillId="0" borderId="0" xfId="0" applyFont="1" applyAlignment="1" applyProtection="1">
      <alignment horizontal="center" vertical="center"/>
      <protection locked="0"/>
    </xf>
    <xf numFmtId="0" fontId="7" fillId="0" borderId="0" xfId="0" applyFont="1" applyAlignment="1" applyProtection="1">
      <alignment horizontal="center"/>
      <protection hidden="1"/>
    </xf>
    <xf numFmtId="0" fontId="40" fillId="6" borderId="14" xfId="1" applyFont="1" applyFill="1" applyBorder="1" applyAlignment="1" applyProtection="1">
      <alignment horizontal="center"/>
      <protection hidden="1"/>
    </xf>
    <xf numFmtId="0" fontId="37" fillId="6" borderId="15" xfId="0" applyFont="1" applyFill="1" applyBorder="1" applyAlignment="1" applyProtection="1">
      <alignment horizontal="center"/>
      <protection hidden="1"/>
    </xf>
    <xf numFmtId="0" fontId="41" fillId="6" borderId="16" xfId="0" applyFont="1" applyFill="1" applyBorder="1" applyAlignment="1" applyProtection="1">
      <alignment horizontal="center"/>
      <protection hidden="1"/>
    </xf>
    <xf numFmtId="0" fontId="41" fillId="6" borderId="17" xfId="0" applyFont="1" applyFill="1" applyBorder="1" applyAlignment="1" applyProtection="1">
      <alignment horizontal="center"/>
      <protection hidden="1"/>
    </xf>
    <xf numFmtId="0" fontId="33" fillId="6" borderId="10" xfId="0" applyFont="1" applyFill="1" applyBorder="1" applyAlignment="1" applyProtection="1">
      <alignment horizontal="center"/>
      <protection hidden="1"/>
    </xf>
    <xf numFmtId="0" fontId="33" fillId="6" borderId="11" xfId="0" applyFont="1" applyFill="1" applyBorder="1" applyAlignment="1" applyProtection="1">
      <alignment horizontal="center"/>
      <protection hidden="1"/>
    </xf>
    <xf numFmtId="0" fontId="34" fillId="6" borderId="12" xfId="0" applyFont="1" applyFill="1" applyBorder="1" applyAlignment="1" applyProtection="1">
      <alignment horizontal="center"/>
      <protection hidden="1"/>
    </xf>
    <xf numFmtId="0" fontId="34" fillId="6" borderId="13" xfId="0" applyFont="1" applyFill="1" applyBorder="1" applyAlignment="1" applyProtection="1">
      <alignment horizontal="center"/>
      <protection hidden="1"/>
    </xf>
    <xf numFmtId="0" fontId="35" fillId="6" borderId="12" xfId="0" applyFont="1" applyFill="1" applyBorder="1" applyAlignment="1" applyProtection="1">
      <alignment horizontal="center"/>
      <protection hidden="1"/>
    </xf>
    <xf numFmtId="0" fontId="35" fillId="6" borderId="13"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13" xfId="0" applyFont="1" applyFill="1" applyBorder="1" applyAlignment="1" applyProtection="1">
      <alignment horizontal="center"/>
      <protection hidden="1"/>
    </xf>
    <xf numFmtId="0" fontId="37" fillId="6" borderId="14" xfId="0" applyFont="1" applyFill="1" applyBorder="1" applyAlignment="1" applyProtection="1">
      <alignment horizontal="center"/>
      <protection hidden="1"/>
    </xf>
    <xf numFmtId="0" fontId="2" fillId="0" borderId="0" xfId="0" applyFont="1" applyAlignment="1" applyProtection="1">
      <alignment horizontal="left" vertical="center"/>
      <protection locked="0"/>
    </xf>
    <xf numFmtId="0" fontId="30" fillId="0" borderId="0" xfId="0" applyFont="1" applyAlignment="1" applyProtection="1">
      <alignment horizontal="center" vertical="center"/>
      <protection locked="0"/>
    </xf>
    <xf numFmtId="0" fontId="31" fillId="0" borderId="0" xfId="0" applyFont="1" applyAlignment="1" applyProtection="1">
      <alignment horizontal="center"/>
      <protection hidden="1"/>
    </xf>
    <xf numFmtId="0" fontId="32" fillId="0" borderId="0" xfId="0" applyFont="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 fillId="4" borderId="5"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protection locked="0"/>
    </xf>
    <xf numFmtId="0" fontId="4" fillId="0" borderId="0" xfId="0" applyFont="1" applyAlignment="1" applyProtection="1">
      <alignment horizontal="left" vertical="center"/>
      <protection hidden="1"/>
    </xf>
    <xf numFmtId="0" fontId="25" fillId="0" borderId="0" xfId="0" applyFont="1" applyAlignment="1" applyProtection="1">
      <alignment horizontal="center" vertical="center" wrapText="1"/>
      <protection locked="0"/>
    </xf>
    <xf numFmtId="0" fontId="25" fillId="0" borderId="0" xfId="0" applyFont="1" applyAlignment="1" applyProtection="1">
      <alignment horizontal="center"/>
      <protection locked="0"/>
    </xf>
    <xf numFmtId="0" fontId="25" fillId="0" borderId="0" xfId="0" applyFont="1" applyAlignment="1" applyProtection="1">
      <alignment horizontal="center"/>
      <protection hidden="1"/>
    </xf>
    <xf numFmtId="14" fontId="25" fillId="0" borderId="0" xfId="0" applyNumberFormat="1" applyFont="1" applyAlignment="1" applyProtection="1">
      <alignment horizontal="center" vertical="center"/>
      <protection locked="0"/>
    </xf>
    <xf numFmtId="0" fontId="32" fillId="0" borderId="0" xfId="0" applyFont="1" applyAlignment="1" applyProtection="1">
      <alignment horizontal="left" vertical="center"/>
      <protection hidden="1"/>
    </xf>
    <xf numFmtId="0" fontId="26" fillId="0" borderId="0" xfId="0" applyFont="1" applyAlignment="1" applyProtection="1">
      <alignment horizontal="left" vertical="top"/>
      <protection hidden="1"/>
    </xf>
    <xf numFmtId="0" fontId="4" fillId="0" borderId="0" xfId="0" applyFont="1" applyAlignment="1" applyProtection="1">
      <alignment horizontal="center"/>
      <protection locked="0"/>
    </xf>
    <xf numFmtId="0" fontId="32" fillId="0" borderId="0" xfId="0" applyFont="1" applyAlignment="1" applyProtection="1">
      <alignment horizontal="center"/>
      <protection hidden="1"/>
    </xf>
    <xf numFmtId="0" fontId="26" fillId="0" borderId="0" xfId="0" applyFont="1" applyAlignment="1" applyProtection="1">
      <alignment horizontal="left" vertical="center"/>
      <protection hidden="1"/>
    </xf>
    <xf numFmtId="0" fontId="22" fillId="0" borderId="0" xfId="0" applyFont="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7" fillId="0" borderId="1" xfId="0" applyFont="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114299</xdr:colOff>
      <xdr:row>0</xdr:row>
      <xdr:rowOff>133350</xdr:rowOff>
    </xdr:from>
    <xdr:to>
      <xdr:col>3</xdr:col>
      <xdr:colOff>142874</xdr:colOff>
      <xdr:row>0</xdr:row>
      <xdr:rowOff>2105025</xdr:rowOff>
    </xdr:to>
    <xdr:sp macro="" textlink="">
      <xdr:nvSpPr>
        <xdr:cNvPr id="2" name="Rounded Rectangular Callout 1"/>
        <xdr:cNvSpPr/>
      </xdr:nvSpPr>
      <xdr:spPr>
        <a:xfrm>
          <a:off x="114299" y="133350"/>
          <a:ext cx="1628775" cy="1971675"/>
        </a:xfrm>
        <a:prstGeom prst="wedgeRoundRectCallout">
          <a:avLst>
            <a:gd name="adj1" fmla="val 75317"/>
            <a:gd name="adj2" fmla="val 59325"/>
            <a:gd name="adj3" fmla="val 16667"/>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n-US" sz="1300" b="1">
              <a:latin typeface="Kruti Dev 010" pitchFamily="2" charset="0"/>
            </a:rPr>
            <a:t>lcls igys ihys dyj okyh lsy  vkSj uke dks vfuok;Z :i ls fQyvi djsaA fQj</a:t>
          </a:r>
          <a:r>
            <a:rPr lang="en-US" sz="1300" b="1" baseline="0">
              <a:latin typeface="Kruti Dev 010" pitchFamily="2" charset="0"/>
            </a:rPr>
            <a:t> vkjke ls ,fUV~z;ksa dks pSd djds </a:t>
          </a:r>
          <a:r>
            <a:rPr lang="en-US" sz="1300" b="1">
              <a:latin typeface="Kruti Dev 010" pitchFamily="2" charset="0"/>
            </a:rPr>
            <a:t>ftl ekg dk ,fj;j ugh feysxk]</a:t>
          </a:r>
          <a:r>
            <a:rPr lang="en-US" sz="1300" b="1" baseline="0">
              <a:latin typeface="Kruti Dev 010" pitchFamily="2" charset="0"/>
            </a:rPr>
            <a:t> ml ,UV~zh dks fMfyV dj ysosA cl rS;kj gks xbZ vkidh ,fj;j 'khV vkSj jkf'kA</a:t>
          </a:r>
          <a:endParaRPr lang="en-US" sz="1300" b="1">
            <a:latin typeface="Kruti Dev 010" pitchFamily="2" charset="0"/>
          </a:endParaRPr>
        </a:p>
      </xdr:txBody>
    </xdr:sp>
    <xdr:clientData/>
  </xdr:twoCellAnchor>
  <xdr:twoCellAnchor editAs="oneCell">
    <xdr:from>
      <xdr:col>20</xdr:col>
      <xdr:colOff>390525</xdr:colOff>
      <xdr:row>0</xdr:row>
      <xdr:rowOff>19052</xdr:rowOff>
    </xdr:from>
    <xdr:to>
      <xdr:col>22</xdr:col>
      <xdr:colOff>304800</xdr:colOff>
      <xdr:row>0</xdr:row>
      <xdr:rowOff>1400175</xdr:rowOff>
    </xdr:to>
    <xdr:pic>
      <xdr:nvPicPr>
        <xdr:cNvPr id="3" name="Picture 5"/>
        <xdr:cNvPicPr>
          <a:picLocks noChangeAspect="1" noChangeArrowheads="1"/>
        </xdr:cNvPicPr>
      </xdr:nvPicPr>
      <xdr:blipFill>
        <a:blip xmlns:r="http://schemas.openxmlformats.org/officeDocument/2006/relationships" r:embed="rId1"/>
        <a:srcRect/>
        <a:stretch>
          <a:fillRect/>
        </a:stretch>
      </xdr:blipFill>
      <xdr:spPr bwMode="auto">
        <a:xfrm>
          <a:off x="14411325" y="19052"/>
          <a:ext cx="1190625" cy="138112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400050</xdr:colOff>
      <xdr:row>0</xdr:row>
      <xdr:rowOff>0</xdr:rowOff>
    </xdr:from>
    <xdr:to>
      <xdr:col>13</xdr:col>
      <xdr:colOff>285750</xdr:colOff>
      <xdr:row>0</xdr:row>
      <xdr:rowOff>638176</xdr:rowOff>
    </xdr:to>
    <xdr:sp macro="" textlink="">
      <xdr:nvSpPr>
        <xdr:cNvPr id="2" name="Rounded Rectangular Callout 1"/>
        <xdr:cNvSpPr/>
      </xdr:nvSpPr>
      <xdr:spPr>
        <a:xfrm>
          <a:off x="1781175" y="0"/>
          <a:ext cx="5229225" cy="638176"/>
        </a:xfrm>
        <a:prstGeom prst="wedgeRoundRectCallout">
          <a:avLst>
            <a:gd name="adj1" fmla="val 17812"/>
            <a:gd name="adj2" fmla="val 796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latin typeface="+mn-lt"/>
            </a:rPr>
            <a:t>Employee Must be Fill up yellow colour Cell And Employee Name        If You</a:t>
          </a:r>
          <a:r>
            <a:rPr lang="en-US" sz="1400" b="1" baseline="0">
              <a:latin typeface="+mn-lt"/>
            </a:rPr>
            <a:t> delete Cell C11 Value , All Data Remove Here.</a:t>
          </a:r>
          <a:endParaRPr lang="en-US" sz="1400" b="1">
            <a:latin typeface="+mn-lt"/>
          </a:endParaRPr>
        </a:p>
      </xdr:txBody>
    </xdr:sp>
    <xdr:clientData/>
  </xdr:twoCellAnchor>
  <xdr:twoCellAnchor editAs="oneCell">
    <xdr:from>
      <xdr:col>34</xdr:col>
      <xdr:colOff>2990850</xdr:colOff>
      <xdr:row>0</xdr:row>
      <xdr:rowOff>742950</xdr:rowOff>
    </xdr:from>
    <xdr:to>
      <xdr:col>35</xdr:col>
      <xdr:colOff>628650</xdr:colOff>
      <xdr:row>8</xdr:row>
      <xdr:rowOff>400050</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650325" y="742950"/>
          <a:ext cx="1428750" cy="19621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485775</xdr:colOff>
      <xdr:row>0</xdr:row>
      <xdr:rowOff>76200</xdr:rowOff>
    </xdr:from>
    <xdr:to>
      <xdr:col>8</xdr:col>
      <xdr:colOff>257175</xdr:colOff>
      <xdr:row>0</xdr:row>
      <xdr:rowOff>676275</xdr:rowOff>
    </xdr:to>
    <xdr:sp macro="" textlink="">
      <xdr:nvSpPr>
        <xdr:cNvPr id="2" name="Rounded Rectangular Callout 1"/>
        <xdr:cNvSpPr/>
      </xdr:nvSpPr>
      <xdr:spPr>
        <a:xfrm>
          <a:off x="733425" y="76200"/>
          <a:ext cx="3543300" cy="600075"/>
        </a:xfrm>
        <a:prstGeom prst="wedgeRoundRectCallout">
          <a:avLst>
            <a:gd name="adj1" fmla="val 64207"/>
            <a:gd name="adj2" fmla="val 5591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400" b="1">
              <a:latin typeface="Kruti Dev 010" pitchFamily="2" charset="0"/>
            </a:rPr>
            <a:t>lcls igys ihys dyj okyh lsy  vkSj uke dks vfuok;Z :i ls fQyvi djsaA ihys dyj dh lsy o uke dks gVkrs gh iwjk izi= [kkyh gks tk;sxkA</a:t>
          </a:r>
        </a:p>
      </xdr:txBody>
    </xdr:sp>
    <xdr:clientData/>
  </xdr:twoCellAnchor>
  <xdr:twoCellAnchor>
    <xdr:from>
      <xdr:col>13</xdr:col>
      <xdr:colOff>400051</xdr:colOff>
      <xdr:row>0</xdr:row>
      <xdr:rowOff>47625</xdr:rowOff>
    </xdr:from>
    <xdr:to>
      <xdr:col>29</xdr:col>
      <xdr:colOff>228600</xdr:colOff>
      <xdr:row>0</xdr:row>
      <xdr:rowOff>657225</xdr:rowOff>
    </xdr:to>
    <xdr:sp macro="" textlink="">
      <xdr:nvSpPr>
        <xdr:cNvPr id="3" name="Rounded Rectangular Callout 2"/>
        <xdr:cNvSpPr/>
      </xdr:nvSpPr>
      <xdr:spPr>
        <a:xfrm>
          <a:off x="7058026" y="47625"/>
          <a:ext cx="7210424" cy="609600"/>
        </a:xfrm>
        <a:prstGeom prst="wedgeRoundRectCallout">
          <a:avLst>
            <a:gd name="adj1" fmla="val -61540"/>
            <a:gd name="adj2" fmla="val 58642"/>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l"/>
          <a:r>
            <a:rPr lang="en-US" sz="1400" b="1">
              <a:latin typeface="Kruti Dev 010" pitchFamily="2" charset="0"/>
            </a:rPr>
            <a:t>vki ftl ekg dk ,fj;j cukuk pkgrs gSaA</a:t>
          </a:r>
          <a:r>
            <a:rPr lang="en-US" sz="1400" b="1" baseline="0">
              <a:latin typeface="Kruti Dev 010" pitchFamily="2" charset="0"/>
            </a:rPr>
            <a:t> mu ekg o  ekg dh csfld] </a:t>
          </a:r>
          <a:r>
            <a:rPr lang="en-US" sz="1400" b="1" baseline="0">
              <a:latin typeface="+mn-lt"/>
            </a:rPr>
            <a:t>DA, HRA </a:t>
          </a:r>
          <a:r>
            <a:rPr lang="en-US" sz="1400" b="1" baseline="0">
              <a:latin typeface="Kruti Dev 010" pitchFamily="2" charset="0"/>
            </a:rPr>
            <a:t>o </a:t>
          </a:r>
          <a:r>
            <a:rPr lang="en-US" sz="1400" b="1" baseline="0">
              <a:latin typeface="+mn-lt"/>
              <a:ea typeface="GungsuhChe" pitchFamily="49" charset="-127"/>
            </a:rPr>
            <a:t>CCA (</a:t>
          </a:r>
          <a:r>
            <a:rPr lang="en-US" sz="1400" b="1" baseline="0">
              <a:latin typeface="Kruti Dev 010" pitchFamily="2" charset="0"/>
            </a:rPr>
            <a:t>ykxw gks rks½ dh jkf'k  rFkk </a:t>
          </a:r>
          <a:r>
            <a:rPr lang="en-US" sz="1400" b="1" baseline="0">
              <a:latin typeface="+mn-lt"/>
            </a:rPr>
            <a:t>GPF, SI , RPMF </a:t>
          </a:r>
          <a:r>
            <a:rPr lang="en-US" sz="1400" b="1" baseline="0">
              <a:latin typeface="Kruti Dev 010" pitchFamily="2" charset="0"/>
            </a:rPr>
            <a:t>¼;fn ykxw gks rkss½ jkf'k dk bUnzkt ihys dyj dh lsy esa djrs gh osru vUrj dh Vscy Lor% fQy gks tk;sxh A vki ,d ckj </a:t>
          </a:r>
          <a:r>
            <a:rPr lang="en-US" sz="1400" b="1" baseline="0">
              <a:solidFill>
                <a:schemeClr val="lt1"/>
              </a:solidFill>
              <a:latin typeface="Kruti Dev 010" pitchFamily="2" charset="0"/>
              <a:ea typeface="+mn-ea"/>
              <a:cs typeface="+mn-cs"/>
            </a:rPr>
            <a:t>csfld] </a:t>
          </a:r>
          <a:r>
            <a:rPr lang="en-US" sz="1100" b="1" baseline="0">
              <a:solidFill>
                <a:schemeClr val="lt1"/>
              </a:solidFill>
              <a:latin typeface="+mn-lt"/>
              <a:ea typeface="+mn-ea"/>
              <a:cs typeface="+mn-cs"/>
            </a:rPr>
            <a:t>DA, HRA  </a:t>
          </a:r>
          <a:r>
            <a:rPr lang="en-US" sz="1200" b="1" baseline="0">
              <a:solidFill>
                <a:schemeClr val="lt1"/>
              </a:solidFill>
              <a:latin typeface="Kruti Dev 010" pitchFamily="2" charset="0"/>
              <a:ea typeface="+mn-ea"/>
              <a:cs typeface="+mn-cs"/>
            </a:rPr>
            <a:t>o</a:t>
          </a:r>
          <a:r>
            <a:rPr lang="en-US" sz="1100" b="1" baseline="0">
              <a:solidFill>
                <a:schemeClr val="lt1"/>
              </a:solidFill>
              <a:latin typeface="+mn-lt"/>
              <a:ea typeface="+mn-ea"/>
              <a:cs typeface="+mn-cs"/>
            </a:rPr>
            <a:t>  CCA </a:t>
          </a:r>
          <a:r>
            <a:rPr lang="en-US" sz="1400" b="1" baseline="0">
              <a:latin typeface="Kruti Dev 010" pitchFamily="2" charset="0"/>
            </a:rPr>
            <a:t>dks pSd djds fizUV </a:t>
          </a:r>
          <a:r>
            <a:rPr lang="en-US" sz="1400" b="1" baseline="0">
              <a:latin typeface="+mn-lt"/>
            </a:rPr>
            <a:t>A4 </a:t>
          </a:r>
          <a:r>
            <a:rPr lang="en-US" sz="1400" b="1" baseline="0">
              <a:latin typeface="Kruti Dev 010" pitchFamily="2" charset="0"/>
            </a:rPr>
            <a:t>lkbZt esa fudky ldrs gSaA</a:t>
          </a:r>
          <a:endParaRPr lang="en-US" sz="1400" b="1">
            <a:latin typeface="Kruti Dev 01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eralaljatchandawa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40"/>
  <sheetViews>
    <sheetView tabSelected="1" workbookViewId="0">
      <selection activeCell="H21" sqref="H21"/>
    </sheetView>
  </sheetViews>
  <sheetFormatPr defaultRowHeight="15"/>
  <cols>
    <col min="1" max="1" width="5" style="1" customWidth="1"/>
    <col min="2" max="2" width="10.5703125" style="1" customWidth="1"/>
    <col min="3" max="3" width="8.42578125" style="1" customWidth="1"/>
    <col min="4" max="4" width="7.28515625" style="1" customWidth="1"/>
    <col min="5" max="5" width="7.42578125" style="1" customWidth="1"/>
    <col min="6" max="6" width="7.7109375" style="1" customWidth="1"/>
    <col min="7" max="7" width="10.28515625" style="1" customWidth="1"/>
    <col min="8" max="8" width="9.140625" style="1"/>
    <col min="9" max="9" width="8.7109375" style="1" customWidth="1"/>
    <col min="10" max="10" width="7.7109375" style="1" customWidth="1"/>
    <col min="11" max="11" width="7.5703125" style="1" customWidth="1"/>
    <col min="12" max="12" width="10.28515625" style="1" customWidth="1"/>
    <col min="13" max="14" width="8.28515625" style="1" customWidth="1"/>
    <col min="15" max="16" width="6.7109375" style="1" customWidth="1"/>
    <col min="17" max="17" width="8.42578125" style="1" customWidth="1"/>
    <col min="18" max="18" width="8.28515625" style="1" customWidth="1"/>
    <col min="19" max="19" width="7.7109375" style="1" customWidth="1"/>
    <col min="20" max="20" width="7.85546875" style="1" customWidth="1"/>
    <col min="21" max="21" width="11.140625" style="1" customWidth="1"/>
    <col min="22" max="22" width="8" style="1" customWidth="1"/>
    <col min="23" max="23" width="9.140625" style="1" customWidth="1"/>
    <col min="24" max="16384" width="9.140625" style="1"/>
  </cols>
  <sheetData>
    <row r="1" spans="1:23" ht="171" customHeight="1" thickBot="1">
      <c r="A1" s="86" t="s">
        <v>34</v>
      </c>
      <c r="B1" s="87"/>
      <c r="C1" s="87"/>
      <c r="D1" s="87"/>
      <c r="E1" s="87"/>
      <c r="F1" s="88" t="s">
        <v>55</v>
      </c>
      <c r="G1" s="88"/>
      <c r="H1" s="88"/>
      <c r="I1" s="88"/>
      <c r="J1" s="88"/>
      <c r="K1" s="88"/>
      <c r="L1" s="88"/>
      <c r="M1" s="88"/>
      <c r="N1" s="88"/>
      <c r="O1" s="88"/>
      <c r="P1" s="88"/>
      <c r="Q1" s="88"/>
      <c r="R1" s="88"/>
      <c r="S1" s="21"/>
      <c r="T1" s="21"/>
      <c r="U1" s="84" t="s">
        <v>53</v>
      </c>
      <c r="V1" s="84"/>
      <c r="W1" s="85"/>
    </row>
    <row r="2" spans="1:23" ht="15.75" thickTop="1"/>
    <row r="3" spans="1:23" ht="20.25">
      <c r="B3" s="2"/>
      <c r="C3" s="2"/>
      <c r="D3" s="92" t="s">
        <v>0</v>
      </c>
      <c r="E3" s="92"/>
      <c r="F3" s="92"/>
      <c r="G3" s="92"/>
      <c r="H3" s="92"/>
      <c r="I3" s="92"/>
      <c r="J3" s="92"/>
      <c r="K3" s="92"/>
      <c r="L3" s="92"/>
      <c r="M3" s="92"/>
      <c r="N3" s="92"/>
      <c r="O3" s="92"/>
      <c r="P3" s="92"/>
      <c r="Q3" s="92"/>
      <c r="R3" s="92"/>
      <c r="S3" s="92"/>
      <c r="T3" s="92"/>
    </row>
    <row r="4" spans="1:23" ht="21" customHeight="1">
      <c r="H4" s="93" t="s">
        <v>1</v>
      </c>
      <c r="I4" s="93"/>
      <c r="J4" s="93"/>
      <c r="K4" s="93"/>
      <c r="L4" s="93"/>
      <c r="M4" s="93"/>
      <c r="N4" s="93"/>
      <c r="O4" s="93"/>
      <c r="P4" s="93"/>
      <c r="Q4" s="93"/>
    </row>
    <row r="5" spans="1:23" ht="21.75" customHeight="1">
      <c r="B5" s="91" t="s">
        <v>22</v>
      </c>
      <c r="C5" s="91"/>
      <c r="D5" s="91"/>
      <c r="E5" s="89" t="s">
        <v>52</v>
      </c>
      <c r="F5" s="89"/>
      <c r="G5" s="89"/>
      <c r="H5" s="89"/>
      <c r="I5" s="55" t="s">
        <v>23</v>
      </c>
      <c r="J5" s="90" t="s">
        <v>24</v>
      </c>
      <c r="K5" s="90"/>
      <c r="L5" s="90"/>
      <c r="M5" s="68" t="s">
        <v>25</v>
      </c>
      <c r="N5" s="68"/>
      <c r="O5" s="68"/>
      <c r="P5" s="90" t="s">
        <v>54</v>
      </c>
      <c r="Q5" s="90"/>
      <c r="R5" s="90"/>
      <c r="S5" s="90"/>
      <c r="T5" s="90"/>
      <c r="U5" s="90"/>
      <c r="V5" s="90"/>
      <c r="W5" s="90"/>
    </row>
    <row r="6" spans="1:23" ht="17.25" customHeight="1">
      <c r="B6" s="73"/>
      <c r="C6" s="73"/>
      <c r="D6" s="73"/>
      <c r="E6" s="73"/>
      <c r="F6" s="73"/>
      <c r="G6" s="73"/>
      <c r="H6" s="73"/>
      <c r="I6" s="73"/>
      <c r="J6" s="73"/>
      <c r="K6" s="73"/>
      <c r="L6" s="73"/>
      <c r="M6" s="73"/>
      <c r="N6" s="73"/>
      <c r="O6" s="73"/>
      <c r="P6" s="73"/>
      <c r="Q6" s="73"/>
      <c r="R6" s="73"/>
      <c r="S6" s="73"/>
      <c r="T6" s="73"/>
      <c r="U6" s="73"/>
      <c r="V6" s="73"/>
    </row>
    <row r="7" spans="1:23" ht="17.25" customHeight="1">
      <c r="B7" s="73"/>
      <c r="C7" s="73"/>
      <c r="D7" s="73"/>
      <c r="E7" s="73"/>
      <c r="F7" s="73"/>
      <c r="G7" s="73"/>
      <c r="H7" s="73"/>
      <c r="I7" s="73"/>
      <c r="J7" s="73"/>
      <c r="K7" s="73"/>
      <c r="L7" s="73"/>
      <c r="M7" s="73"/>
      <c r="N7" s="73"/>
      <c r="O7" s="73"/>
      <c r="P7" s="73"/>
      <c r="Q7" s="73"/>
      <c r="R7" s="73"/>
      <c r="S7" s="73"/>
      <c r="T7" s="73"/>
      <c r="U7" s="73"/>
      <c r="V7" s="73"/>
    </row>
    <row r="8" spans="1:23" ht="9.9499999999999993" customHeight="1">
      <c r="A8" s="4"/>
      <c r="B8" s="5"/>
      <c r="C8" s="5"/>
      <c r="D8" s="5"/>
      <c r="E8" s="5"/>
      <c r="F8" s="5"/>
      <c r="G8" s="5"/>
      <c r="H8" s="5"/>
      <c r="I8" s="5"/>
      <c r="J8" s="5"/>
      <c r="K8" s="5"/>
      <c r="L8" s="5"/>
      <c r="M8" s="5"/>
      <c r="N8" s="5"/>
      <c r="O8" s="5"/>
      <c r="P8" s="5"/>
      <c r="Q8" s="5"/>
      <c r="R8" s="5"/>
      <c r="S8" s="5"/>
      <c r="T8" s="5"/>
      <c r="U8" s="5"/>
    </row>
    <row r="9" spans="1:23" ht="24.75" customHeight="1">
      <c r="A9" s="63" t="s">
        <v>3</v>
      </c>
      <c r="B9" s="63" t="s">
        <v>4</v>
      </c>
      <c r="C9" s="64" t="s">
        <v>72</v>
      </c>
      <c r="D9" s="64"/>
      <c r="E9" s="64"/>
      <c r="F9" s="64"/>
      <c r="G9" s="64"/>
      <c r="H9" s="64" t="s">
        <v>73</v>
      </c>
      <c r="I9" s="64"/>
      <c r="J9" s="64"/>
      <c r="K9" s="64"/>
      <c r="L9" s="64"/>
      <c r="M9" s="65" t="s">
        <v>5</v>
      </c>
      <c r="N9" s="65"/>
      <c r="O9" s="65"/>
      <c r="P9" s="65"/>
      <c r="Q9" s="65"/>
      <c r="R9" s="83" t="s">
        <v>8</v>
      </c>
      <c r="S9" s="66" t="s">
        <v>9</v>
      </c>
      <c r="T9" s="67" t="s">
        <v>10</v>
      </c>
      <c r="U9" s="67" t="s">
        <v>11</v>
      </c>
      <c r="V9" s="69" t="s">
        <v>12</v>
      </c>
      <c r="W9" s="69" t="s">
        <v>13</v>
      </c>
    </row>
    <row r="10" spans="1:23" ht="57.75" customHeight="1">
      <c r="A10" s="63"/>
      <c r="B10" s="63"/>
      <c r="C10" s="6" t="s">
        <v>14</v>
      </c>
      <c r="D10" s="6" t="s">
        <v>15</v>
      </c>
      <c r="E10" s="6" t="s">
        <v>16</v>
      </c>
      <c r="F10" s="6" t="s">
        <v>17</v>
      </c>
      <c r="G10" s="6" t="s">
        <v>18</v>
      </c>
      <c r="H10" s="6" t="s">
        <v>14</v>
      </c>
      <c r="I10" s="6" t="s">
        <v>15</v>
      </c>
      <c r="J10" s="6" t="s">
        <v>16</v>
      </c>
      <c r="K10" s="6" t="s">
        <v>17</v>
      </c>
      <c r="L10" s="6" t="s">
        <v>18</v>
      </c>
      <c r="M10" s="6" t="s">
        <v>14</v>
      </c>
      <c r="N10" s="6" t="s">
        <v>15</v>
      </c>
      <c r="O10" s="6" t="s">
        <v>16</v>
      </c>
      <c r="P10" s="6" t="s">
        <v>17</v>
      </c>
      <c r="Q10" s="6" t="s">
        <v>18</v>
      </c>
      <c r="R10" s="83"/>
      <c r="S10" s="66"/>
      <c r="T10" s="67"/>
      <c r="U10" s="67"/>
      <c r="V10" s="69"/>
      <c r="W10" s="69"/>
    </row>
    <row r="11" spans="1:23" ht="21" customHeight="1">
      <c r="A11" s="7">
        <v>1</v>
      </c>
      <c r="B11" s="8" t="s">
        <v>58</v>
      </c>
      <c r="C11" s="11">
        <v>12900</v>
      </c>
      <c r="D11" s="10">
        <f>IF(AND($E$5=""),"",IF(AND(C11=""),"",ROUND((C11*107%),0)))</f>
        <v>13803</v>
      </c>
      <c r="E11" s="9">
        <f>IF(AND($E$5=""),"",IF(AND(C11=""),"",ROUND((C11*10%),0)))</f>
        <v>1290</v>
      </c>
      <c r="F11" s="11">
        <v>0</v>
      </c>
      <c r="G11" s="37">
        <f>IF(AND($E$5=""),"",IF(AND(C11=""),"",SUM(C11:F11)))</f>
        <v>27993</v>
      </c>
      <c r="H11" s="11">
        <v>13200</v>
      </c>
      <c r="I11" s="11">
        <v>0</v>
      </c>
      <c r="J11" s="11">
        <v>0</v>
      </c>
      <c r="K11" s="11">
        <v>0</v>
      </c>
      <c r="L11" s="37">
        <f>IF(AND($E$5=""),"",IF(AND(H11=""),"",SUM(H11:K11)))</f>
        <v>13200</v>
      </c>
      <c r="M11" s="36">
        <f>IF(AND(C11=""),"",IF(AND(H11=""),"",C11-H11))</f>
        <v>-300</v>
      </c>
      <c r="N11" s="36">
        <f>IF(AND(D11=""),"",IF(AND(I11=""),"",D11-I11))</f>
        <v>13803</v>
      </c>
      <c r="O11" s="36">
        <f>IF(AND(E11=""),"",IF(AND(J11=""),"",E11-J11))</f>
        <v>1290</v>
      </c>
      <c r="P11" s="36">
        <f>IF(AND(F11=""),"",IF(AND(K11=""),"",F11-K11))</f>
        <v>0</v>
      </c>
      <c r="Q11" s="36">
        <f>IF(AND($E$5=""),"",IF(AND(M11=""),"",SUM(M11:P11)))</f>
        <v>14793</v>
      </c>
      <c r="R11" s="9">
        <f>IF(AND(C11=""),"",IF(AND(C11=0),"",IF(AND(Q11=""),"",ROUND((Q11*10%),0))))</f>
        <v>1479</v>
      </c>
      <c r="S11" s="9">
        <f>IF(AND(C11=""),"",IF(AND(C11=0),"",IF(AND(Q11=""),"",ROUND((Q11*10%),0))))</f>
        <v>1479</v>
      </c>
      <c r="T11" s="37">
        <f>IF(AND(Q11=""),"",SUM(R11,S11))</f>
        <v>2958</v>
      </c>
      <c r="U11" s="37">
        <f>IF(AND(Q11=""),"",IF(AND(C11=0),"",IF(AND(T11=""),Q11,Q11-T11)))</f>
        <v>11835</v>
      </c>
      <c r="V11" s="50"/>
      <c r="W11" s="50"/>
    </row>
    <row r="12" spans="1:23" ht="21" customHeight="1">
      <c r="A12" s="7">
        <v>2</v>
      </c>
      <c r="B12" s="8" t="s">
        <v>60</v>
      </c>
      <c r="C12" s="9">
        <f>IF(AND($E$5=""),"",IF(AND(C11=""),"",C11))</f>
        <v>12900</v>
      </c>
      <c r="D12" s="10">
        <f t="shared" ref="D12:D14" si="0">IF(AND($E$5=""),"",IF(AND(C12=""),"",ROUND((C12*107%),0)))</f>
        <v>13803</v>
      </c>
      <c r="E12" s="9">
        <f t="shared" ref="E12:E30" si="1">IF(AND($E$5=""),"",IF(AND(C12=""),"",ROUND((C12*10%),0)))</f>
        <v>1290</v>
      </c>
      <c r="F12" s="10">
        <f>IF(AND($E$5=""),"",IF(AND(C12=""),"",F11))</f>
        <v>0</v>
      </c>
      <c r="G12" s="37">
        <f t="shared" ref="G12:G29" si="2">IF(AND($E$5=""),"",IF(AND(C12=""),"",SUM(C12:F12)))</f>
        <v>27993</v>
      </c>
      <c r="H12" s="9">
        <f>IF(AND($E$5=""),"",IF(AND(H11=""),"",H11))</f>
        <v>13200</v>
      </c>
      <c r="I12" s="10">
        <f>IF(AND($E$5=""),"",IF(AND(H12=""),"",I11))</f>
        <v>0</v>
      </c>
      <c r="J12" s="10">
        <f>IF(AND($E$5=""),"",IF(AND(H12=""),"",J11))</f>
        <v>0</v>
      </c>
      <c r="K12" s="10">
        <f>IF(AND($E$5=""),"",IF(AND(H12=""),"",K11))</f>
        <v>0</v>
      </c>
      <c r="L12" s="37">
        <f t="shared" ref="L12:L30" si="3">IF(AND($E$5=""),"",IF(AND(H12=""),"",SUM(H12:K12)))</f>
        <v>13200</v>
      </c>
      <c r="M12" s="36">
        <f t="shared" ref="M12:M30" si="4">IF(AND(C12=""),"",IF(AND(H12=""),"",C12-H12))</f>
        <v>-300</v>
      </c>
      <c r="N12" s="36">
        <f t="shared" ref="N12:N30" si="5">IF(AND(D12=""),"",IF(AND(I12=""),"",D12-I12))</f>
        <v>13803</v>
      </c>
      <c r="O12" s="36">
        <f t="shared" ref="O12:O30" si="6">IF(AND(E12=""),"",IF(AND(J12=""),"",E12-J12))</f>
        <v>1290</v>
      </c>
      <c r="P12" s="36">
        <f t="shared" ref="P12:P30" si="7">IF(AND(F12=""),"",IF(AND(K12=""),"",F12-K12))</f>
        <v>0</v>
      </c>
      <c r="Q12" s="36">
        <f t="shared" ref="Q12:Q30" si="8">IF(AND($E$5=""),"",IF(AND(M12=""),"",SUM(M12:P12)))</f>
        <v>14793</v>
      </c>
      <c r="R12" s="9">
        <f t="shared" ref="R12:R30" si="9">IF(AND(C12=""),"",IF(AND(C12=0),"",IF(AND(Q12=""),"",ROUND((Q12*10%),0))))</f>
        <v>1479</v>
      </c>
      <c r="S12" s="9">
        <f t="shared" ref="S12:S30" si="10">IF(AND(C12=""),"",IF(AND(C12=0),"",IF(AND(Q12=""),"",ROUND((Q12*10%),0))))</f>
        <v>1479</v>
      </c>
      <c r="T12" s="37">
        <f t="shared" ref="T12:T30" si="11">IF(AND(Q12=""),"",SUM(R12,S12))</f>
        <v>2958</v>
      </c>
      <c r="U12" s="37">
        <f t="shared" ref="U12:U30" si="12">IF(AND(Q12=""),"",IF(AND(C12=0),"",IF(AND(T12=""),Q12,Q12-T12)))</f>
        <v>11835</v>
      </c>
      <c r="V12" s="50"/>
      <c r="W12" s="50"/>
    </row>
    <row r="13" spans="1:23" ht="21" customHeight="1">
      <c r="A13" s="7">
        <v>3</v>
      </c>
      <c r="B13" s="8" t="s">
        <v>61</v>
      </c>
      <c r="C13" s="9">
        <f t="shared" ref="C13:C30" si="13">IF(AND($E$5=""),"",IF(AND(C12=""),"",C12))</f>
        <v>12900</v>
      </c>
      <c r="D13" s="10">
        <f t="shared" si="0"/>
        <v>13803</v>
      </c>
      <c r="E13" s="9">
        <f t="shared" si="1"/>
        <v>1290</v>
      </c>
      <c r="F13" s="10">
        <f t="shared" ref="F13:F30" si="14">IF(AND($E$5=""),"",IF(AND(C13=""),"",F12))</f>
        <v>0</v>
      </c>
      <c r="G13" s="37">
        <f t="shared" si="2"/>
        <v>27993</v>
      </c>
      <c r="H13" s="9">
        <f t="shared" ref="H13:H30" si="15">IF(AND($E$5=""),"",IF(AND(H12=""),"",H12))</f>
        <v>13200</v>
      </c>
      <c r="I13" s="10">
        <f t="shared" ref="I13:I30" si="16">IF(AND($E$5=""),"",IF(AND(H13=""),"",I12))</f>
        <v>0</v>
      </c>
      <c r="J13" s="10">
        <f t="shared" ref="J13:J30" si="17">IF(AND($E$5=""),"",IF(AND(H13=""),"",J12))</f>
        <v>0</v>
      </c>
      <c r="K13" s="10">
        <f t="shared" ref="K13:K30" si="18">IF(AND($E$5=""),"",IF(AND(H13=""),"",K12))</f>
        <v>0</v>
      </c>
      <c r="L13" s="37">
        <f t="shared" si="3"/>
        <v>13200</v>
      </c>
      <c r="M13" s="36">
        <f t="shared" si="4"/>
        <v>-300</v>
      </c>
      <c r="N13" s="36">
        <f t="shared" si="5"/>
        <v>13803</v>
      </c>
      <c r="O13" s="36">
        <f t="shared" si="6"/>
        <v>1290</v>
      </c>
      <c r="P13" s="36">
        <f t="shared" si="7"/>
        <v>0</v>
      </c>
      <c r="Q13" s="36">
        <f t="shared" si="8"/>
        <v>14793</v>
      </c>
      <c r="R13" s="9">
        <f t="shared" si="9"/>
        <v>1479</v>
      </c>
      <c r="S13" s="9">
        <f t="shared" si="10"/>
        <v>1479</v>
      </c>
      <c r="T13" s="37">
        <f t="shared" si="11"/>
        <v>2958</v>
      </c>
      <c r="U13" s="37">
        <f t="shared" si="12"/>
        <v>11835</v>
      </c>
      <c r="V13" s="50"/>
      <c r="W13" s="50"/>
    </row>
    <row r="14" spans="1:23" ht="21" customHeight="1">
      <c r="A14" s="7">
        <v>4</v>
      </c>
      <c r="B14" s="8" t="s">
        <v>63</v>
      </c>
      <c r="C14" s="9">
        <f t="shared" si="13"/>
        <v>12900</v>
      </c>
      <c r="D14" s="10">
        <f t="shared" si="0"/>
        <v>13803</v>
      </c>
      <c r="E14" s="9">
        <f t="shared" si="1"/>
        <v>1290</v>
      </c>
      <c r="F14" s="10">
        <f t="shared" si="14"/>
        <v>0</v>
      </c>
      <c r="G14" s="37">
        <f t="shared" si="2"/>
        <v>27993</v>
      </c>
      <c r="H14" s="9">
        <f t="shared" si="15"/>
        <v>13200</v>
      </c>
      <c r="I14" s="10">
        <f t="shared" si="16"/>
        <v>0</v>
      </c>
      <c r="J14" s="10">
        <f t="shared" si="17"/>
        <v>0</v>
      </c>
      <c r="K14" s="10">
        <f t="shared" si="18"/>
        <v>0</v>
      </c>
      <c r="L14" s="37">
        <f t="shared" si="3"/>
        <v>13200</v>
      </c>
      <c r="M14" s="36">
        <f t="shared" si="4"/>
        <v>-300</v>
      </c>
      <c r="N14" s="36">
        <f t="shared" si="5"/>
        <v>13803</v>
      </c>
      <c r="O14" s="36">
        <f t="shared" si="6"/>
        <v>1290</v>
      </c>
      <c r="P14" s="36">
        <f t="shared" si="7"/>
        <v>0</v>
      </c>
      <c r="Q14" s="36">
        <f t="shared" si="8"/>
        <v>14793</v>
      </c>
      <c r="R14" s="9">
        <f t="shared" si="9"/>
        <v>1479</v>
      </c>
      <c r="S14" s="9">
        <f t="shared" si="10"/>
        <v>1479</v>
      </c>
      <c r="T14" s="37">
        <f t="shared" si="11"/>
        <v>2958</v>
      </c>
      <c r="U14" s="37">
        <f t="shared" si="12"/>
        <v>11835</v>
      </c>
      <c r="V14" s="50"/>
      <c r="W14" s="50"/>
    </row>
    <row r="15" spans="1:23" ht="21" customHeight="1">
      <c r="A15" s="7">
        <v>5</v>
      </c>
      <c r="B15" s="8" t="s">
        <v>64</v>
      </c>
      <c r="C15" s="9">
        <f t="shared" si="13"/>
        <v>12900</v>
      </c>
      <c r="D15" s="10">
        <f>IF(AND($E$5=""),"",IF(AND(C15=""),"",ROUND((C15*113%),0)))</f>
        <v>14577</v>
      </c>
      <c r="E15" s="9">
        <f t="shared" si="1"/>
        <v>1290</v>
      </c>
      <c r="F15" s="10">
        <f t="shared" si="14"/>
        <v>0</v>
      </c>
      <c r="G15" s="37">
        <f t="shared" si="2"/>
        <v>28767</v>
      </c>
      <c r="H15" s="9">
        <f t="shared" si="15"/>
        <v>13200</v>
      </c>
      <c r="I15" s="10">
        <f t="shared" si="16"/>
        <v>0</v>
      </c>
      <c r="J15" s="10">
        <f t="shared" si="17"/>
        <v>0</v>
      </c>
      <c r="K15" s="10">
        <f t="shared" si="18"/>
        <v>0</v>
      </c>
      <c r="L15" s="37">
        <f t="shared" si="3"/>
        <v>13200</v>
      </c>
      <c r="M15" s="36">
        <f t="shared" si="4"/>
        <v>-300</v>
      </c>
      <c r="N15" s="36">
        <f t="shared" si="5"/>
        <v>14577</v>
      </c>
      <c r="O15" s="36">
        <f t="shared" si="6"/>
        <v>1290</v>
      </c>
      <c r="P15" s="36">
        <f t="shared" si="7"/>
        <v>0</v>
      </c>
      <c r="Q15" s="36">
        <f t="shared" si="8"/>
        <v>15567</v>
      </c>
      <c r="R15" s="9">
        <f t="shared" si="9"/>
        <v>1557</v>
      </c>
      <c r="S15" s="9">
        <f t="shared" si="10"/>
        <v>1557</v>
      </c>
      <c r="T15" s="37">
        <f t="shared" si="11"/>
        <v>3114</v>
      </c>
      <c r="U15" s="37">
        <f t="shared" si="12"/>
        <v>12453</v>
      </c>
      <c r="V15" s="50"/>
      <c r="W15" s="50"/>
    </row>
    <row r="16" spans="1:23" ht="21" customHeight="1">
      <c r="A16" s="7">
        <v>6</v>
      </c>
      <c r="B16" s="8" t="s">
        <v>65</v>
      </c>
      <c r="C16" s="9">
        <f t="shared" si="13"/>
        <v>12900</v>
      </c>
      <c r="D16" s="10">
        <f t="shared" ref="D16:D20" si="19">IF(AND($E$5=""),"",IF(AND(C16=""),"",ROUND((C16*113%),0)))</f>
        <v>14577</v>
      </c>
      <c r="E16" s="9">
        <f t="shared" si="1"/>
        <v>1290</v>
      </c>
      <c r="F16" s="10">
        <f t="shared" si="14"/>
        <v>0</v>
      </c>
      <c r="G16" s="37">
        <f t="shared" si="2"/>
        <v>28767</v>
      </c>
      <c r="H16" s="9">
        <f t="shared" si="15"/>
        <v>13200</v>
      </c>
      <c r="I16" s="10">
        <f t="shared" si="16"/>
        <v>0</v>
      </c>
      <c r="J16" s="10">
        <f t="shared" si="17"/>
        <v>0</v>
      </c>
      <c r="K16" s="10">
        <f t="shared" si="18"/>
        <v>0</v>
      </c>
      <c r="L16" s="37">
        <f t="shared" si="3"/>
        <v>13200</v>
      </c>
      <c r="M16" s="36">
        <f t="shared" si="4"/>
        <v>-300</v>
      </c>
      <c r="N16" s="36">
        <f t="shared" si="5"/>
        <v>14577</v>
      </c>
      <c r="O16" s="36">
        <f t="shared" si="6"/>
        <v>1290</v>
      </c>
      <c r="P16" s="36">
        <f t="shared" si="7"/>
        <v>0</v>
      </c>
      <c r="Q16" s="36">
        <f t="shared" si="8"/>
        <v>15567</v>
      </c>
      <c r="R16" s="9">
        <f t="shared" si="9"/>
        <v>1557</v>
      </c>
      <c r="S16" s="9">
        <f t="shared" si="10"/>
        <v>1557</v>
      </c>
      <c r="T16" s="37">
        <f t="shared" si="11"/>
        <v>3114</v>
      </c>
      <c r="U16" s="37">
        <f t="shared" si="12"/>
        <v>12453</v>
      </c>
      <c r="V16" s="50"/>
      <c r="W16" s="50"/>
    </row>
    <row r="17" spans="1:23" ht="21" customHeight="1">
      <c r="A17" s="7">
        <v>7</v>
      </c>
      <c r="B17" s="8" t="s">
        <v>66</v>
      </c>
      <c r="C17" s="9">
        <f t="shared" si="13"/>
        <v>12900</v>
      </c>
      <c r="D17" s="10">
        <f t="shared" si="19"/>
        <v>14577</v>
      </c>
      <c r="E17" s="9">
        <f t="shared" si="1"/>
        <v>1290</v>
      </c>
      <c r="F17" s="10">
        <f t="shared" si="14"/>
        <v>0</v>
      </c>
      <c r="G17" s="37">
        <f t="shared" si="2"/>
        <v>28767</v>
      </c>
      <c r="H17" s="9">
        <f t="shared" si="15"/>
        <v>13200</v>
      </c>
      <c r="I17" s="10">
        <f t="shared" si="16"/>
        <v>0</v>
      </c>
      <c r="J17" s="10">
        <f t="shared" si="17"/>
        <v>0</v>
      </c>
      <c r="K17" s="10">
        <f t="shared" si="18"/>
        <v>0</v>
      </c>
      <c r="L17" s="37">
        <f t="shared" si="3"/>
        <v>13200</v>
      </c>
      <c r="M17" s="36">
        <f t="shared" si="4"/>
        <v>-300</v>
      </c>
      <c r="N17" s="36">
        <f t="shared" si="5"/>
        <v>14577</v>
      </c>
      <c r="O17" s="36">
        <f t="shared" si="6"/>
        <v>1290</v>
      </c>
      <c r="P17" s="36">
        <f t="shared" si="7"/>
        <v>0</v>
      </c>
      <c r="Q17" s="36">
        <f t="shared" si="8"/>
        <v>15567</v>
      </c>
      <c r="R17" s="9">
        <f t="shared" si="9"/>
        <v>1557</v>
      </c>
      <c r="S17" s="9">
        <f t="shared" si="10"/>
        <v>1557</v>
      </c>
      <c r="T17" s="37">
        <f t="shared" si="11"/>
        <v>3114</v>
      </c>
      <c r="U17" s="37">
        <f t="shared" si="12"/>
        <v>12453</v>
      </c>
      <c r="V17" s="50"/>
      <c r="W17" s="50"/>
    </row>
    <row r="18" spans="1:23" ht="21" customHeight="1">
      <c r="A18" s="7">
        <v>8</v>
      </c>
      <c r="B18" s="8" t="s">
        <v>67</v>
      </c>
      <c r="C18" s="9">
        <f t="shared" si="13"/>
        <v>12900</v>
      </c>
      <c r="D18" s="10">
        <f t="shared" si="19"/>
        <v>14577</v>
      </c>
      <c r="E18" s="9">
        <f t="shared" si="1"/>
        <v>1290</v>
      </c>
      <c r="F18" s="10">
        <f t="shared" si="14"/>
        <v>0</v>
      </c>
      <c r="G18" s="37">
        <f t="shared" si="2"/>
        <v>28767</v>
      </c>
      <c r="H18" s="9">
        <f t="shared" si="15"/>
        <v>13200</v>
      </c>
      <c r="I18" s="10">
        <f t="shared" si="16"/>
        <v>0</v>
      </c>
      <c r="J18" s="10">
        <f t="shared" si="17"/>
        <v>0</v>
      </c>
      <c r="K18" s="10">
        <f t="shared" si="18"/>
        <v>0</v>
      </c>
      <c r="L18" s="37">
        <f t="shared" si="3"/>
        <v>13200</v>
      </c>
      <c r="M18" s="36">
        <f t="shared" si="4"/>
        <v>-300</v>
      </c>
      <c r="N18" s="36">
        <f t="shared" si="5"/>
        <v>14577</v>
      </c>
      <c r="O18" s="36">
        <f t="shared" si="6"/>
        <v>1290</v>
      </c>
      <c r="P18" s="36">
        <f t="shared" si="7"/>
        <v>0</v>
      </c>
      <c r="Q18" s="36">
        <f t="shared" si="8"/>
        <v>15567</v>
      </c>
      <c r="R18" s="9">
        <f t="shared" si="9"/>
        <v>1557</v>
      </c>
      <c r="S18" s="9">
        <f t="shared" si="10"/>
        <v>1557</v>
      </c>
      <c r="T18" s="37">
        <f t="shared" si="11"/>
        <v>3114</v>
      </c>
      <c r="U18" s="37">
        <f t="shared" si="12"/>
        <v>12453</v>
      </c>
      <c r="V18" s="50"/>
      <c r="W18" s="50"/>
    </row>
    <row r="19" spans="1:23" ht="21" customHeight="1">
      <c r="A19" s="7">
        <v>9</v>
      </c>
      <c r="B19" s="8" t="s">
        <v>68</v>
      </c>
      <c r="C19" s="9">
        <f t="shared" si="13"/>
        <v>12900</v>
      </c>
      <c r="D19" s="10">
        <f t="shared" si="19"/>
        <v>14577</v>
      </c>
      <c r="E19" s="9">
        <f t="shared" si="1"/>
        <v>1290</v>
      </c>
      <c r="F19" s="10">
        <f t="shared" si="14"/>
        <v>0</v>
      </c>
      <c r="G19" s="37">
        <f t="shared" si="2"/>
        <v>28767</v>
      </c>
      <c r="H19" s="9">
        <f t="shared" si="15"/>
        <v>13200</v>
      </c>
      <c r="I19" s="10">
        <f t="shared" si="16"/>
        <v>0</v>
      </c>
      <c r="J19" s="10">
        <f t="shared" si="17"/>
        <v>0</v>
      </c>
      <c r="K19" s="10">
        <f t="shared" si="18"/>
        <v>0</v>
      </c>
      <c r="L19" s="37">
        <f t="shared" si="3"/>
        <v>13200</v>
      </c>
      <c r="M19" s="36">
        <f t="shared" si="4"/>
        <v>-300</v>
      </c>
      <c r="N19" s="36">
        <f t="shared" si="5"/>
        <v>14577</v>
      </c>
      <c r="O19" s="36">
        <f t="shared" si="6"/>
        <v>1290</v>
      </c>
      <c r="P19" s="36">
        <f t="shared" si="7"/>
        <v>0</v>
      </c>
      <c r="Q19" s="36">
        <f t="shared" si="8"/>
        <v>15567</v>
      </c>
      <c r="R19" s="9">
        <f t="shared" si="9"/>
        <v>1557</v>
      </c>
      <c r="S19" s="9">
        <f t="shared" si="10"/>
        <v>1557</v>
      </c>
      <c r="T19" s="37">
        <f t="shared" si="11"/>
        <v>3114</v>
      </c>
      <c r="U19" s="37">
        <f t="shared" si="12"/>
        <v>12453</v>
      </c>
      <c r="V19" s="50"/>
      <c r="W19" s="50"/>
    </row>
    <row r="20" spans="1:23" ht="21" customHeight="1">
      <c r="A20" s="7">
        <v>10</v>
      </c>
      <c r="B20" s="8" t="s">
        <v>69</v>
      </c>
      <c r="C20" s="9">
        <f t="shared" si="13"/>
        <v>12900</v>
      </c>
      <c r="D20" s="10">
        <f t="shared" si="19"/>
        <v>14577</v>
      </c>
      <c r="E20" s="9">
        <f t="shared" si="1"/>
        <v>1290</v>
      </c>
      <c r="F20" s="10">
        <f t="shared" si="14"/>
        <v>0</v>
      </c>
      <c r="G20" s="37">
        <f t="shared" si="2"/>
        <v>28767</v>
      </c>
      <c r="H20" s="9">
        <f t="shared" si="15"/>
        <v>13200</v>
      </c>
      <c r="I20" s="10">
        <f t="shared" si="16"/>
        <v>0</v>
      </c>
      <c r="J20" s="10">
        <f t="shared" si="17"/>
        <v>0</v>
      </c>
      <c r="K20" s="10">
        <f t="shared" si="18"/>
        <v>0</v>
      </c>
      <c r="L20" s="37">
        <f t="shared" si="3"/>
        <v>13200</v>
      </c>
      <c r="M20" s="36">
        <f t="shared" si="4"/>
        <v>-300</v>
      </c>
      <c r="N20" s="36">
        <f t="shared" si="5"/>
        <v>14577</v>
      </c>
      <c r="O20" s="36">
        <f t="shared" si="6"/>
        <v>1290</v>
      </c>
      <c r="P20" s="36">
        <f t="shared" si="7"/>
        <v>0</v>
      </c>
      <c r="Q20" s="36">
        <f t="shared" si="8"/>
        <v>15567</v>
      </c>
      <c r="R20" s="9">
        <f t="shared" si="9"/>
        <v>1557</v>
      </c>
      <c r="S20" s="9">
        <f t="shared" si="10"/>
        <v>1557</v>
      </c>
      <c r="T20" s="37">
        <f t="shared" si="11"/>
        <v>3114</v>
      </c>
      <c r="U20" s="37">
        <f t="shared" si="12"/>
        <v>12453</v>
      </c>
      <c r="V20" s="50"/>
      <c r="W20" s="50"/>
    </row>
    <row r="21" spans="1:23" ht="21" customHeight="1">
      <c r="A21" s="7">
        <v>11</v>
      </c>
      <c r="B21" s="8" t="s">
        <v>70</v>
      </c>
      <c r="C21" s="9">
        <f>IF(AND($E$5=""),"",IF(AND(C20=""),"",ROUNDUP(ROUND(C20*3%,0),-1)+C20))</f>
        <v>13290</v>
      </c>
      <c r="D21" s="10">
        <f>IF(AND($E$5=""),"",IF(AND(C21=""),"",ROUND((C21*119%),0)))</f>
        <v>15815</v>
      </c>
      <c r="E21" s="9">
        <f t="shared" si="1"/>
        <v>1329</v>
      </c>
      <c r="F21" s="10">
        <f t="shared" si="14"/>
        <v>0</v>
      </c>
      <c r="G21" s="37">
        <f t="shared" si="2"/>
        <v>30434</v>
      </c>
      <c r="H21" s="11">
        <f t="shared" si="15"/>
        <v>13200</v>
      </c>
      <c r="I21" s="10">
        <f t="shared" si="16"/>
        <v>0</v>
      </c>
      <c r="J21" s="10">
        <f t="shared" si="17"/>
        <v>0</v>
      </c>
      <c r="K21" s="10">
        <f t="shared" si="18"/>
        <v>0</v>
      </c>
      <c r="L21" s="37">
        <f t="shared" si="3"/>
        <v>13200</v>
      </c>
      <c r="M21" s="36">
        <f t="shared" si="4"/>
        <v>90</v>
      </c>
      <c r="N21" s="36">
        <f t="shared" si="5"/>
        <v>15815</v>
      </c>
      <c r="O21" s="36">
        <f t="shared" si="6"/>
        <v>1329</v>
      </c>
      <c r="P21" s="36">
        <f t="shared" si="7"/>
        <v>0</v>
      </c>
      <c r="Q21" s="36">
        <f t="shared" si="8"/>
        <v>17234</v>
      </c>
      <c r="R21" s="9">
        <f t="shared" si="9"/>
        <v>1723</v>
      </c>
      <c r="S21" s="9">
        <f t="shared" si="10"/>
        <v>1723</v>
      </c>
      <c r="T21" s="37">
        <f t="shared" si="11"/>
        <v>3446</v>
      </c>
      <c r="U21" s="37">
        <f t="shared" si="12"/>
        <v>13788</v>
      </c>
      <c r="V21" s="50"/>
      <c r="W21" s="50"/>
    </row>
    <row r="22" spans="1:23" ht="21" customHeight="1">
      <c r="A22" s="7">
        <v>12</v>
      </c>
      <c r="B22" s="8" t="s">
        <v>71</v>
      </c>
      <c r="C22" s="9">
        <f t="shared" si="13"/>
        <v>13290</v>
      </c>
      <c r="D22" s="10">
        <f t="shared" ref="D22:D25" si="20">IF(AND($E$5=""),"",IF(AND(C22=""),"",ROUND((C22*119%),0)))</f>
        <v>15815</v>
      </c>
      <c r="E22" s="9">
        <f t="shared" si="1"/>
        <v>1329</v>
      </c>
      <c r="F22" s="10">
        <f t="shared" si="14"/>
        <v>0</v>
      </c>
      <c r="G22" s="37">
        <f t="shared" si="2"/>
        <v>30434</v>
      </c>
      <c r="H22" s="9">
        <f t="shared" si="15"/>
        <v>13200</v>
      </c>
      <c r="I22" s="10">
        <f t="shared" si="16"/>
        <v>0</v>
      </c>
      <c r="J22" s="10">
        <f t="shared" si="17"/>
        <v>0</v>
      </c>
      <c r="K22" s="10">
        <f t="shared" si="18"/>
        <v>0</v>
      </c>
      <c r="L22" s="37">
        <f t="shared" si="3"/>
        <v>13200</v>
      </c>
      <c r="M22" s="36">
        <f t="shared" si="4"/>
        <v>90</v>
      </c>
      <c r="N22" s="36">
        <f t="shared" si="5"/>
        <v>15815</v>
      </c>
      <c r="O22" s="36">
        <f t="shared" si="6"/>
        <v>1329</v>
      </c>
      <c r="P22" s="36">
        <f t="shared" si="7"/>
        <v>0</v>
      </c>
      <c r="Q22" s="36">
        <f t="shared" si="8"/>
        <v>17234</v>
      </c>
      <c r="R22" s="9">
        <f t="shared" si="9"/>
        <v>1723</v>
      </c>
      <c r="S22" s="9">
        <f t="shared" si="10"/>
        <v>1723</v>
      </c>
      <c r="T22" s="37">
        <f t="shared" si="11"/>
        <v>3446</v>
      </c>
      <c r="U22" s="37">
        <f t="shared" si="12"/>
        <v>13788</v>
      </c>
      <c r="V22" s="50"/>
      <c r="W22" s="50"/>
    </row>
    <row r="23" spans="1:23" ht="21" customHeight="1">
      <c r="A23" s="7">
        <v>13</v>
      </c>
      <c r="B23" s="8" t="s">
        <v>59</v>
      </c>
      <c r="C23" s="9">
        <f t="shared" si="13"/>
        <v>13290</v>
      </c>
      <c r="D23" s="10">
        <f t="shared" si="20"/>
        <v>15815</v>
      </c>
      <c r="E23" s="9">
        <f t="shared" si="1"/>
        <v>1329</v>
      </c>
      <c r="F23" s="10">
        <f t="shared" si="14"/>
        <v>0</v>
      </c>
      <c r="G23" s="37">
        <f t="shared" si="2"/>
        <v>30434</v>
      </c>
      <c r="H23" s="9">
        <f t="shared" si="15"/>
        <v>13200</v>
      </c>
      <c r="I23" s="10">
        <f t="shared" si="16"/>
        <v>0</v>
      </c>
      <c r="J23" s="10">
        <f t="shared" si="17"/>
        <v>0</v>
      </c>
      <c r="K23" s="10">
        <f t="shared" si="18"/>
        <v>0</v>
      </c>
      <c r="L23" s="37">
        <f t="shared" si="3"/>
        <v>13200</v>
      </c>
      <c r="M23" s="36">
        <f t="shared" si="4"/>
        <v>90</v>
      </c>
      <c r="N23" s="36">
        <f t="shared" si="5"/>
        <v>15815</v>
      </c>
      <c r="O23" s="36">
        <f t="shared" si="6"/>
        <v>1329</v>
      </c>
      <c r="P23" s="36">
        <f t="shared" si="7"/>
        <v>0</v>
      </c>
      <c r="Q23" s="36">
        <f t="shared" si="8"/>
        <v>17234</v>
      </c>
      <c r="R23" s="9">
        <f t="shared" si="9"/>
        <v>1723</v>
      </c>
      <c r="S23" s="9">
        <f t="shared" si="10"/>
        <v>1723</v>
      </c>
      <c r="T23" s="37">
        <f t="shared" si="11"/>
        <v>3446</v>
      </c>
      <c r="U23" s="37">
        <f t="shared" si="12"/>
        <v>13788</v>
      </c>
      <c r="V23" s="50"/>
      <c r="W23" s="50"/>
    </row>
    <row r="24" spans="1:23" ht="21" customHeight="1">
      <c r="A24" s="7">
        <v>14</v>
      </c>
      <c r="B24" s="8" t="s">
        <v>94</v>
      </c>
      <c r="C24" s="9">
        <f t="shared" si="13"/>
        <v>13290</v>
      </c>
      <c r="D24" s="10">
        <f t="shared" si="20"/>
        <v>15815</v>
      </c>
      <c r="E24" s="9">
        <f t="shared" si="1"/>
        <v>1329</v>
      </c>
      <c r="F24" s="10">
        <f t="shared" si="14"/>
        <v>0</v>
      </c>
      <c r="G24" s="37">
        <f t="shared" si="2"/>
        <v>30434</v>
      </c>
      <c r="H24" s="9">
        <f t="shared" si="15"/>
        <v>13200</v>
      </c>
      <c r="I24" s="10">
        <f t="shared" si="16"/>
        <v>0</v>
      </c>
      <c r="J24" s="10">
        <f t="shared" si="17"/>
        <v>0</v>
      </c>
      <c r="K24" s="10">
        <f t="shared" si="18"/>
        <v>0</v>
      </c>
      <c r="L24" s="37">
        <f t="shared" si="3"/>
        <v>13200</v>
      </c>
      <c r="M24" s="36">
        <f t="shared" si="4"/>
        <v>90</v>
      </c>
      <c r="N24" s="36">
        <f t="shared" si="5"/>
        <v>15815</v>
      </c>
      <c r="O24" s="36">
        <f t="shared" si="6"/>
        <v>1329</v>
      </c>
      <c r="P24" s="36">
        <f t="shared" si="7"/>
        <v>0</v>
      </c>
      <c r="Q24" s="36">
        <f t="shared" si="8"/>
        <v>17234</v>
      </c>
      <c r="R24" s="9">
        <f t="shared" si="9"/>
        <v>1723</v>
      </c>
      <c r="S24" s="9">
        <f t="shared" si="10"/>
        <v>1723</v>
      </c>
      <c r="T24" s="37">
        <f t="shared" si="11"/>
        <v>3446</v>
      </c>
      <c r="U24" s="37">
        <f t="shared" si="12"/>
        <v>13788</v>
      </c>
      <c r="V24" s="50"/>
      <c r="W24" s="50"/>
    </row>
    <row r="25" spans="1:23" ht="21" customHeight="1">
      <c r="A25" s="7">
        <v>15</v>
      </c>
      <c r="B25" s="8" t="s">
        <v>62</v>
      </c>
      <c r="C25" s="9">
        <f t="shared" si="13"/>
        <v>13290</v>
      </c>
      <c r="D25" s="10">
        <f t="shared" si="20"/>
        <v>15815</v>
      </c>
      <c r="E25" s="9">
        <f t="shared" si="1"/>
        <v>1329</v>
      </c>
      <c r="F25" s="10">
        <f t="shared" si="14"/>
        <v>0</v>
      </c>
      <c r="G25" s="37">
        <f t="shared" si="2"/>
        <v>30434</v>
      </c>
      <c r="H25" s="9">
        <f t="shared" si="15"/>
        <v>13200</v>
      </c>
      <c r="I25" s="10">
        <f t="shared" si="16"/>
        <v>0</v>
      </c>
      <c r="J25" s="10">
        <f t="shared" si="17"/>
        <v>0</v>
      </c>
      <c r="K25" s="10">
        <f t="shared" si="18"/>
        <v>0</v>
      </c>
      <c r="L25" s="37">
        <f t="shared" si="3"/>
        <v>13200</v>
      </c>
      <c r="M25" s="36">
        <f t="shared" si="4"/>
        <v>90</v>
      </c>
      <c r="N25" s="36">
        <f t="shared" si="5"/>
        <v>15815</v>
      </c>
      <c r="O25" s="36">
        <f t="shared" si="6"/>
        <v>1329</v>
      </c>
      <c r="P25" s="36">
        <f t="shared" si="7"/>
        <v>0</v>
      </c>
      <c r="Q25" s="36">
        <f t="shared" si="8"/>
        <v>17234</v>
      </c>
      <c r="R25" s="9">
        <f t="shared" si="9"/>
        <v>1723</v>
      </c>
      <c r="S25" s="9">
        <f t="shared" si="10"/>
        <v>1723</v>
      </c>
      <c r="T25" s="37">
        <f t="shared" si="11"/>
        <v>3446</v>
      </c>
      <c r="U25" s="37">
        <f t="shared" si="12"/>
        <v>13788</v>
      </c>
      <c r="V25" s="50"/>
      <c r="W25" s="50"/>
    </row>
    <row r="26" spans="1:23" ht="21" customHeight="1">
      <c r="A26" s="7">
        <v>16</v>
      </c>
      <c r="B26" s="8" t="s">
        <v>74</v>
      </c>
      <c r="C26" s="9">
        <f t="shared" si="13"/>
        <v>13290</v>
      </c>
      <c r="D26" s="10">
        <f>IF(AND($E$5=""),"",IF(AND(C26=""),"",ROUND((C26*125%),0)))</f>
        <v>16613</v>
      </c>
      <c r="E26" s="9">
        <f t="shared" si="1"/>
        <v>1329</v>
      </c>
      <c r="F26" s="10">
        <f t="shared" si="14"/>
        <v>0</v>
      </c>
      <c r="G26" s="37">
        <f t="shared" si="2"/>
        <v>31232</v>
      </c>
      <c r="H26" s="9">
        <f t="shared" si="15"/>
        <v>13200</v>
      </c>
      <c r="I26" s="10">
        <f t="shared" si="16"/>
        <v>0</v>
      </c>
      <c r="J26" s="10">
        <f t="shared" si="17"/>
        <v>0</v>
      </c>
      <c r="K26" s="10">
        <f t="shared" si="18"/>
        <v>0</v>
      </c>
      <c r="L26" s="37">
        <f t="shared" si="3"/>
        <v>13200</v>
      </c>
      <c r="M26" s="36">
        <f t="shared" si="4"/>
        <v>90</v>
      </c>
      <c r="N26" s="36">
        <f t="shared" si="5"/>
        <v>16613</v>
      </c>
      <c r="O26" s="36">
        <f t="shared" si="6"/>
        <v>1329</v>
      </c>
      <c r="P26" s="36">
        <f t="shared" si="7"/>
        <v>0</v>
      </c>
      <c r="Q26" s="36">
        <f t="shared" si="8"/>
        <v>18032</v>
      </c>
      <c r="R26" s="9">
        <f t="shared" si="9"/>
        <v>1803</v>
      </c>
      <c r="S26" s="9">
        <f t="shared" si="10"/>
        <v>1803</v>
      </c>
      <c r="T26" s="37">
        <f t="shared" si="11"/>
        <v>3606</v>
      </c>
      <c r="U26" s="37">
        <f t="shared" si="12"/>
        <v>14426</v>
      </c>
      <c r="V26" s="50"/>
      <c r="W26" s="50"/>
    </row>
    <row r="27" spans="1:23" ht="21" customHeight="1">
      <c r="A27" s="7">
        <v>17</v>
      </c>
      <c r="B27" s="8" t="s">
        <v>75</v>
      </c>
      <c r="C27" s="9">
        <f t="shared" si="13"/>
        <v>13290</v>
      </c>
      <c r="D27" s="10">
        <f t="shared" ref="D27:D30" si="21">IF(AND($E$5=""),"",IF(AND(C27=""),"",ROUND((C27*125%),0)))</f>
        <v>16613</v>
      </c>
      <c r="E27" s="9">
        <f t="shared" si="1"/>
        <v>1329</v>
      </c>
      <c r="F27" s="10">
        <f t="shared" si="14"/>
        <v>0</v>
      </c>
      <c r="G27" s="37">
        <f t="shared" si="2"/>
        <v>31232</v>
      </c>
      <c r="H27" s="9">
        <f t="shared" si="15"/>
        <v>13200</v>
      </c>
      <c r="I27" s="10">
        <f t="shared" si="16"/>
        <v>0</v>
      </c>
      <c r="J27" s="10">
        <f t="shared" si="17"/>
        <v>0</v>
      </c>
      <c r="K27" s="10">
        <f t="shared" si="18"/>
        <v>0</v>
      </c>
      <c r="L27" s="37">
        <f t="shared" si="3"/>
        <v>13200</v>
      </c>
      <c r="M27" s="36">
        <f t="shared" si="4"/>
        <v>90</v>
      </c>
      <c r="N27" s="36">
        <f t="shared" si="5"/>
        <v>16613</v>
      </c>
      <c r="O27" s="36">
        <f t="shared" si="6"/>
        <v>1329</v>
      </c>
      <c r="P27" s="36">
        <f t="shared" si="7"/>
        <v>0</v>
      </c>
      <c r="Q27" s="36">
        <f t="shared" si="8"/>
        <v>18032</v>
      </c>
      <c r="R27" s="9">
        <f t="shared" si="9"/>
        <v>1803</v>
      </c>
      <c r="S27" s="9">
        <f t="shared" si="10"/>
        <v>1803</v>
      </c>
      <c r="T27" s="37">
        <f t="shared" si="11"/>
        <v>3606</v>
      </c>
      <c r="U27" s="37">
        <f t="shared" si="12"/>
        <v>14426</v>
      </c>
      <c r="V27" s="50"/>
      <c r="W27" s="50"/>
    </row>
    <row r="28" spans="1:23" ht="21" customHeight="1">
      <c r="A28" s="7">
        <v>18</v>
      </c>
      <c r="B28" s="8" t="s">
        <v>76</v>
      </c>
      <c r="C28" s="9">
        <f t="shared" si="13"/>
        <v>13290</v>
      </c>
      <c r="D28" s="10">
        <f t="shared" si="21"/>
        <v>16613</v>
      </c>
      <c r="E28" s="9">
        <f t="shared" si="1"/>
        <v>1329</v>
      </c>
      <c r="F28" s="10">
        <f t="shared" si="14"/>
        <v>0</v>
      </c>
      <c r="G28" s="37">
        <f t="shared" si="2"/>
        <v>31232</v>
      </c>
      <c r="H28" s="9">
        <f t="shared" si="15"/>
        <v>13200</v>
      </c>
      <c r="I28" s="10">
        <f t="shared" si="16"/>
        <v>0</v>
      </c>
      <c r="J28" s="10">
        <f t="shared" si="17"/>
        <v>0</v>
      </c>
      <c r="K28" s="10">
        <f t="shared" si="18"/>
        <v>0</v>
      </c>
      <c r="L28" s="37">
        <f t="shared" si="3"/>
        <v>13200</v>
      </c>
      <c r="M28" s="36">
        <f t="shared" si="4"/>
        <v>90</v>
      </c>
      <c r="N28" s="36">
        <f t="shared" si="5"/>
        <v>16613</v>
      </c>
      <c r="O28" s="36">
        <f t="shared" si="6"/>
        <v>1329</v>
      </c>
      <c r="P28" s="36">
        <f t="shared" si="7"/>
        <v>0</v>
      </c>
      <c r="Q28" s="36">
        <f t="shared" si="8"/>
        <v>18032</v>
      </c>
      <c r="R28" s="9">
        <f t="shared" si="9"/>
        <v>1803</v>
      </c>
      <c r="S28" s="9">
        <f t="shared" si="10"/>
        <v>1803</v>
      </c>
      <c r="T28" s="37">
        <f t="shared" si="11"/>
        <v>3606</v>
      </c>
      <c r="U28" s="37">
        <f t="shared" si="12"/>
        <v>14426</v>
      </c>
      <c r="V28" s="50"/>
      <c r="W28" s="50"/>
    </row>
    <row r="29" spans="1:23" ht="21" customHeight="1">
      <c r="A29" s="7">
        <v>19</v>
      </c>
      <c r="B29" s="8" t="s">
        <v>77</v>
      </c>
      <c r="C29" s="9">
        <f t="shared" si="13"/>
        <v>13290</v>
      </c>
      <c r="D29" s="10">
        <f t="shared" si="21"/>
        <v>16613</v>
      </c>
      <c r="E29" s="9">
        <f t="shared" si="1"/>
        <v>1329</v>
      </c>
      <c r="F29" s="10">
        <f t="shared" si="14"/>
        <v>0</v>
      </c>
      <c r="G29" s="37">
        <f t="shared" si="2"/>
        <v>31232</v>
      </c>
      <c r="H29" s="9">
        <f t="shared" si="15"/>
        <v>13200</v>
      </c>
      <c r="I29" s="10">
        <f t="shared" si="16"/>
        <v>0</v>
      </c>
      <c r="J29" s="10">
        <f t="shared" si="17"/>
        <v>0</v>
      </c>
      <c r="K29" s="10">
        <f t="shared" si="18"/>
        <v>0</v>
      </c>
      <c r="L29" s="37">
        <f t="shared" si="3"/>
        <v>13200</v>
      </c>
      <c r="M29" s="36">
        <f t="shared" si="4"/>
        <v>90</v>
      </c>
      <c r="N29" s="36">
        <f t="shared" si="5"/>
        <v>16613</v>
      </c>
      <c r="O29" s="36">
        <f t="shared" si="6"/>
        <v>1329</v>
      </c>
      <c r="P29" s="36">
        <f t="shared" si="7"/>
        <v>0</v>
      </c>
      <c r="Q29" s="36">
        <f t="shared" si="8"/>
        <v>18032</v>
      </c>
      <c r="R29" s="9">
        <f t="shared" si="9"/>
        <v>1803</v>
      </c>
      <c r="S29" s="9">
        <f t="shared" si="10"/>
        <v>1803</v>
      </c>
      <c r="T29" s="37">
        <f t="shared" si="11"/>
        <v>3606</v>
      </c>
      <c r="U29" s="37">
        <f t="shared" si="12"/>
        <v>14426</v>
      </c>
      <c r="V29" s="50"/>
      <c r="W29" s="50"/>
    </row>
    <row r="30" spans="1:23" ht="21" customHeight="1">
      <c r="A30" s="7">
        <v>20</v>
      </c>
      <c r="B30" s="8" t="s">
        <v>78</v>
      </c>
      <c r="C30" s="9">
        <f t="shared" si="13"/>
        <v>13290</v>
      </c>
      <c r="D30" s="10">
        <f t="shared" si="21"/>
        <v>16613</v>
      </c>
      <c r="E30" s="9">
        <f t="shared" si="1"/>
        <v>1329</v>
      </c>
      <c r="F30" s="10">
        <f t="shared" si="14"/>
        <v>0</v>
      </c>
      <c r="G30" s="37">
        <f>IF(AND($E$5=""),"",IF(AND(C30=""),"",SUM(C30:F30)))</f>
        <v>31232</v>
      </c>
      <c r="H30" s="9">
        <f t="shared" si="15"/>
        <v>13200</v>
      </c>
      <c r="I30" s="10">
        <f t="shared" si="16"/>
        <v>0</v>
      </c>
      <c r="J30" s="10">
        <f t="shared" si="17"/>
        <v>0</v>
      </c>
      <c r="K30" s="10">
        <f t="shared" si="18"/>
        <v>0</v>
      </c>
      <c r="L30" s="37">
        <f t="shared" si="3"/>
        <v>13200</v>
      </c>
      <c r="M30" s="36">
        <f t="shared" si="4"/>
        <v>90</v>
      </c>
      <c r="N30" s="36">
        <f t="shared" si="5"/>
        <v>16613</v>
      </c>
      <c r="O30" s="36">
        <f t="shared" si="6"/>
        <v>1329</v>
      </c>
      <c r="P30" s="36">
        <f t="shared" si="7"/>
        <v>0</v>
      </c>
      <c r="Q30" s="36">
        <f t="shared" si="8"/>
        <v>18032</v>
      </c>
      <c r="R30" s="9">
        <f t="shared" si="9"/>
        <v>1803</v>
      </c>
      <c r="S30" s="9">
        <f t="shared" si="10"/>
        <v>1803</v>
      </c>
      <c r="T30" s="37">
        <f t="shared" si="11"/>
        <v>3606</v>
      </c>
      <c r="U30" s="37">
        <f t="shared" si="12"/>
        <v>14426</v>
      </c>
      <c r="V30" s="50"/>
      <c r="W30" s="50"/>
    </row>
    <row r="31" spans="1:23" ht="24.95" customHeight="1">
      <c r="A31" s="81" t="s">
        <v>20</v>
      </c>
      <c r="B31" s="82"/>
      <c r="C31" s="14">
        <f t="shared" ref="C31:U31" si="22">IF(AND($E$5=""),"",SUM(C11:C19)+SUM(C20:C30))</f>
        <v>261900</v>
      </c>
      <c r="D31" s="14">
        <f t="shared" si="22"/>
        <v>304814</v>
      </c>
      <c r="E31" s="14">
        <f t="shared" si="22"/>
        <v>26190</v>
      </c>
      <c r="F31" s="14">
        <f t="shared" si="22"/>
        <v>0</v>
      </c>
      <c r="G31" s="15">
        <f t="shared" si="22"/>
        <v>592904</v>
      </c>
      <c r="H31" s="14">
        <f t="shared" si="22"/>
        <v>264000</v>
      </c>
      <c r="I31" s="14">
        <f t="shared" si="22"/>
        <v>0</v>
      </c>
      <c r="J31" s="14">
        <f t="shared" si="22"/>
        <v>0</v>
      </c>
      <c r="K31" s="14">
        <f t="shared" si="22"/>
        <v>0</v>
      </c>
      <c r="L31" s="15">
        <f t="shared" si="22"/>
        <v>264000</v>
      </c>
      <c r="M31" s="14">
        <f t="shared" si="22"/>
        <v>-2100</v>
      </c>
      <c r="N31" s="14">
        <f t="shared" si="22"/>
        <v>304814</v>
      </c>
      <c r="O31" s="14">
        <f t="shared" si="22"/>
        <v>26190</v>
      </c>
      <c r="P31" s="14">
        <f t="shared" si="22"/>
        <v>0</v>
      </c>
      <c r="Q31" s="15">
        <f t="shared" si="22"/>
        <v>328904</v>
      </c>
      <c r="R31" s="14">
        <f t="shared" si="22"/>
        <v>32888</v>
      </c>
      <c r="S31" s="14">
        <f t="shared" si="22"/>
        <v>32888</v>
      </c>
      <c r="T31" s="15">
        <f t="shared" si="22"/>
        <v>65776</v>
      </c>
      <c r="U31" s="16">
        <f t="shared" si="22"/>
        <v>263128</v>
      </c>
      <c r="V31" s="79"/>
      <c r="W31" s="80"/>
    </row>
    <row r="32" spans="1:23" ht="18.75">
      <c r="B32" s="56"/>
      <c r="C32" s="56"/>
      <c r="D32" s="56"/>
      <c r="E32" s="56"/>
      <c r="F32" s="56"/>
      <c r="G32" s="56"/>
      <c r="H32" s="56"/>
      <c r="I32" s="56"/>
      <c r="J32" s="56"/>
      <c r="K32" s="75" t="s">
        <v>21</v>
      </c>
      <c r="L32" s="75"/>
      <c r="M32" s="76" t="str">
        <f>IF(AND($E$5=""),"",IF(AND(U31=0),"","( Rs. "&amp;LOOKUP(IF(INT(RIGHT(U31,7)/100000)&gt;19,INT(RIGHT(U31,7)/1000000),IF(INT(RIGHT(U31,7)/100000)&gt;=10,INT(RIGHT(U31,7)/100000),0)),{0,1,2,3,4,5,6,7,8,9,10,11,12,13,14,15,16,17,18,19},{""," TEN "," TWENTY "," THIRTY "," FOURTY "," FIFTY "," SIXTY "," SEVENTY "," EIGHTY "," NINETY "," TEN "," ELEVEN "," TWELVE "," THIRTEEN "," FOURTEEN "," FIFTEEN "," SIXTEEN"," SEVENTEEN"," EIGHTEEN "," NINETEEN "})&amp;IF((IF(INT(RIGHT(U31,7)/100000)&gt;19,INT(RIGHT(U31,7)/1000000),IF(INT(RIGHT(U31,7)/100000)&gt;=10,INT(RIGHT(U31,7)/100000),0))+IF(INT(RIGHT(U31,7)/100000)&gt;19,INT(RIGHT(U31,6)/100000),IF(INT(RIGHT(U31,7)/100000)&gt;10,0,INT(RIGHT(U31,6)/100000))))&gt;0,LOOKUP(IF(INT(RIGHT(U31,7)/100000)&gt;19,INT(RIGHT(U31,6)/100000),IF(INT(RIGHT(U31,7)/100000)&gt;10,0,INT(RIGHT(U31,6)/100000))),{0,1,2,3,4,5,6,7,8,9,10,11,12,13,14,15,16,17,18,19},{""," ONE "," TWO "," THREE "," FOUR "," FIVE "," SIX "," SEVEN "," EIGHT "," NINE "," TEN "," ELEVEN "," TWELVE "," THIRTEEN "," FOURTEEN "," FIFTEEN "," SIXTEEN"," SEVENTEEN"," EIGHTEEN "," NINETEEN "})&amp;" Lac. "," ")&amp;LOOKUP(IF(INT(RIGHT(U31,5)/1000)&gt;19,INT(RIGHT(U31,5)/10000),IF(INT(RIGHT(U31,5)/1000)&gt;=10,INT(RIGHT(U31,5)/1000),0)),{0,1,2,3,4,5,6,7,8,9,10,11,12,13,14,15,16,17,18,19},{""," TEN "," TWENTY "," THIRTY "," FOURTY "," FIFTY "," SIXTY "," SEVENTY "," EIGHTY "," NINETY "," TEN "," ELEVEN "," TWELVE "," THIRTEEN "," FOURTEEN "," FIFTEEN "," SIXTEEN"," SEVENTEEN"," EIGHTEEN "," NINETEEN "})&amp;IF((IF(INT(RIGHT(U31,5)/1000)&gt;19,INT(RIGHT(U31,4)/1000),IF(INT(RIGHT(U31,5)/1000)&gt;10,0,INT(RIGHT(U31,4)/1000)))+IF(INT(RIGHT(U31,5)/1000)&gt;19,INT(RIGHT(U31,5)/10000),IF(INT(RIGHT(U31,5)/1000)&gt;=10,INT(RIGHT(U31,5)/1000),0)))&gt;0,LOOKUP(IF(INT(RIGHT(U31,5)/1000)&gt;19,INT(RIGHT(U31,4)/1000),IF(INT(RIGHT(U31,5)/1000)&gt;10,0,INT(RIGHT(U31,4)/1000))),{0,1,2,3,4,5,6,7,8,9,10,11,12,13,14,15,16,17,18,19},{""," ONE "," TWO "," THREE "," FOUR "," FIVE "," SIX "," SEVEN "," EIGHT "," NINE "," TEN "," ELEVEN "," TWELVE "," THIRTEEN "," FOURTEEN "," FIFTEEN "," SIXTEEN"," SEVENTEEN"," EIGHTEEN "," NINETEEN "})&amp;" THOUSAND "," ")&amp;IF((INT((RIGHT(U31,3))/100))&gt;0,LOOKUP(INT((RIGHT(U31,3))/100),{0,1,2,3,4,5,6,7,8,9,10,11,12,13,14,15,16,17,18,19},{""," ONE "," TWO "," THREE "," FOUR "," FIVE "," SIX "," SEVEN "," EIGHT "," NINE "," TEN "," ELEVEN "," TWELVE "," THIRTEEN "," FOURTEEN "," FIFTEEN "," SIXTEEN"," SEVENTEEN"," EIGHTEEN "," NINETEEN "})&amp;" HUNDRED "," ")&amp;LOOKUP(IF(INT(RIGHT(U31,2))&gt;19,INT(RIGHT(U31,2)/10),IF(INT(RIGHT(U31,2))&gt;=10,INT(RIGHT(U31,2)),0)),{0,1,2,3,4,5,6,7,8,9,10,11,12,13,14,15,16,17,18,19},{""," TEN "," TWENTY "," THIRTY "," FOURTY "," FIFTY "," SIXTY "," SEVENTY "," EIGHTY "," NINETY "," TEN "," ELEVEN "," TWELVE "," THIRTEEN "," FOURTEEN "," FIFTEEN "," SIXTEEN"," SEVENTEEN"," EIGHTEEN "," NINETEEN "})&amp;LOOKUP(IF(INT(RIGHT(U31,2))&lt;10,INT(RIGHT(U31,1)),IF(INT(RIGHT(U31,2))&lt;20,0,INT(RIGHT(U31,1)))),{0,1,2,3,4,5,6,7,8,9,10,11,12,13,14,15,16,17,18,19},{""," ONE "," TWO "," THREE "," FOUR "," FIVE "," SIX "," SEVEN "," EIGHT "," NINE "," TEN "," ELEVEN "," TWELVE "," THIRTEEN "," FOURTEEN "," FIFTEEN "," SIXTEEN"," SEVENTEEN"," EIGHTEEN "," NINETEEN "})&amp;" Only)"))</f>
        <v>( Rs.  TWO  Lac.  SIXTY  THREE  THOUSAND  ONE  HUNDRED  TWENTY  EIGHT  Only)</v>
      </c>
      <c r="N32" s="76"/>
      <c r="O32" s="76"/>
      <c r="P32" s="76"/>
      <c r="Q32" s="76"/>
      <c r="R32" s="76"/>
      <c r="S32" s="76"/>
      <c r="T32" s="76"/>
      <c r="U32" s="76"/>
      <c r="V32" s="76"/>
      <c r="W32" s="76"/>
    </row>
    <row r="33" spans="1:23" ht="18.75">
      <c r="A33" s="23"/>
      <c r="B33" s="24" t="s">
        <v>56</v>
      </c>
      <c r="C33" s="73"/>
      <c r="D33" s="73"/>
      <c r="E33" s="73"/>
      <c r="F33" s="73"/>
      <c r="G33" s="73"/>
      <c r="H33" s="73"/>
      <c r="I33" s="74" t="s">
        <v>57</v>
      </c>
      <c r="J33" s="74"/>
      <c r="K33" s="74"/>
      <c r="L33" s="74"/>
      <c r="M33" s="57"/>
      <c r="T33" s="38"/>
      <c r="U33" s="38"/>
      <c r="V33" s="38"/>
      <c r="W33" s="38"/>
    </row>
    <row r="34" spans="1:23" ht="18.75">
      <c r="A34" s="23"/>
      <c r="B34" s="70" t="s">
        <v>27</v>
      </c>
      <c r="C34" s="70"/>
      <c r="D34" s="70"/>
      <c r="E34" s="70"/>
      <c r="F34" s="70"/>
      <c r="G34" s="70"/>
      <c r="H34" s="70"/>
      <c r="I34" s="70"/>
      <c r="J34" s="25"/>
      <c r="K34" s="25"/>
      <c r="L34" s="25"/>
      <c r="M34" s="25"/>
      <c r="T34" s="77" t="s">
        <v>32</v>
      </c>
      <c r="U34" s="77"/>
      <c r="V34" s="77"/>
      <c r="W34" s="77"/>
    </row>
    <row r="35" spans="1:23" ht="18.75">
      <c r="A35" s="26">
        <v>1</v>
      </c>
      <c r="B35" s="71" t="s">
        <v>28</v>
      </c>
      <c r="C35" s="71"/>
      <c r="D35" s="71"/>
      <c r="E35" s="71"/>
      <c r="F35" s="24"/>
      <c r="G35" s="24"/>
      <c r="H35" s="24"/>
      <c r="I35" s="24"/>
      <c r="J35" s="23"/>
      <c r="K35" s="23"/>
      <c r="L35" s="23"/>
      <c r="M35" s="23"/>
      <c r="T35" s="74" t="s">
        <v>31</v>
      </c>
      <c r="U35" s="74"/>
      <c r="V35" s="74"/>
      <c r="W35" s="74"/>
    </row>
    <row r="36" spans="1:23" ht="18.75">
      <c r="A36" s="27">
        <v>2</v>
      </c>
      <c r="B36" s="28" t="s">
        <v>29</v>
      </c>
      <c r="C36" s="28"/>
      <c r="D36" s="28"/>
      <c r="E36" s="29"/>
      <c r="F36" s="72" t="str">
        <f>IF(AND($E$5=""),"",CONCATENATE(E5,"]","  ",J5))</f>
        <v>ghjkyky tkV]  v/;kid</v>
      </c>
      <c r="G36" s="72"/>
      <c r="H36" s="72"/>
      <c r="I36" s="72"/>
      <c r="J36" s="23"/>
      <c r="K36" s="23"/>
      <c r="L36" s="23"/>
      <c r="M36" s="23"/>
      <c r="T36" s="78" t="s">
        <v>33</v>
      </c>
      <c r="U36" s="78"/>
      <c r="V36" s="78"/>
      <c r="W36" s="78"/>
    </row>
    <row r="37" spans="1:23" ht="18.75">
      <c r="A37" s="30">
        <v>3</v>
      </c>
      <c r="B37" s="24" t="s">
        <v>30</v>
      </c>
      <c r="C37" s="31"/>
      <c r="D37" s="32"/>
      <c r="E37" s="32"/>
      <c r="F37" s="23"/>
      <c r="G37" s="23"/>
      <c r="H37" s="23"/>
      <c r="I37" s="33"/>
      <c r="J37" s="35"/>
      <c r="K37" s="35"/>
      <c r="L37" s="35"/>
      <c r="M37" s="35"/>
      <c r="R37" s="35"/>
      <c r="S37" s="35"/>
      <c r="T37" s="78"/>
      <c r="U37" s="78"/>
      <c r="V37" s="78"/>
      <c r="W37" s="78"/>
    </row>
    <row r="38" spans="1:23" ht="18.75">
      <c r="A38" s="32"/>
      <c r="B38" s="32"/>
      <c r="C38" s="32"/>
      <c r="D38" s="32"/>
      <c r="E38" s="32"/>
      <c r="F38" s="23"/>
      <c r="G38" s="23"/>
      <c r="H38" s="23"/>
      <c r="I38" s="33"/>
      <c r="J38" s="34"/>
      <c r="K38" s="34"/>
      <c r="L38" s="34"/>
      <c r="M38" s="34"/>
      <c r="R38" s="34"/>
      <c r="S38" s="34"/>
      <c r="T38" s="38"/>
      <c r="U38" s="38"/>
      <c r="V38" s="38"/>
      <c r="W38" s="38"/>
    </row>
    <row r="39" spans="1:23" ht="18.75">
      <c r="A39" s="23"/>
      <c r="B39" s="23"/>
      <c r="C39" s="23"/>
      <c r="D39" s="23"/>
      <c r="E39" s="23"/>
      <c r="F39" s="23"/>
      <c r="G39" s="23"/>
      <c r="H39" s="23"/>
      <c r="I39" s="33"/>
      <c r="J39" s="39"/>
      <c r="K39" s="39"/>
      <c r="L39" s="39"/>
      <c r="M39" s="39"/>
      <c r="R39" s="39"/>
      <c r="S39" s="39"/>
      <c r="T39" s="38"/>
      <c r="U39" s="38"/>
      <c r="V39" s="38"/>
      <c r="W39" s="38"/>
    </row>
    <row r="40" spans="1:23" ht="18.75">
      <c r="A40" s="23"/>
      <c r="B40" s="23"/>
      <c r="C40" s="23"/>
      <c r="D40" s="23"/>
      <c r="E40" s="23"/>
      <c r="F40" s="23"/>
      <c r="G40" s="23"/>
      <c r="H40" s="23"/>
      <c r="I40" s="23"/>
      <c r="J40" s="39"/>
      <c r="K40" s="39"/>
      <c r="L40" s="39"/>
      <c r="M40" s="39"/>
      <c r="R40" s="39"/>
      <c r="S40" s="39"/>
      <c r="T40" s="39"/>
    </row>
  </sheetData>
  <sheetProtection password="C1FB" sheet="1" objects="1" scenarios="1" formatCells="0" formatColumns="0" formatRows="0" selectLockedCells="1"/>
  <mergeCells count="35">
    <mergeCell ref="U1:W1"/>
    <mergeCell ref="A1:E1"/>
    <mergeCell ref="F1:R1"/>
    <mergeCell ref="E5:H5"/>
    <mergeCell ref="J5:L5"/>
    <mergeCell ref="P5:W5"/>
    <mergeCell ref="B5:D5"/>
    <mergeCell ref="D3:T3"/>
    <mergeCell ref="H4:Q4"/>
    <mergeCell ref="B34:I34"/>
    <mergeCell ref="B35:E35"/>
    <mergeCell ref="F36:I36"/>
    <mergeCell ref="B6:V7"/>
    <mergeCell ref="K33:L33"/>
    <mergeCell ref="C33:H33"/>
    <mergeCell ref="I33:J33"/>
    <mergeCell ref="K32:L32"/>
    <mergeCell ref="M32:W32"/>
    <mergeCell ref="T34:W34"/>
    <mergeCell ref="T35:W35"/>
    <mergeCell ref="T36:W37"/>
    <mergeCell ref="V31:W31"/>
    <mergeCell ref="A31:B31"/>
    <mergeCell ref="W9:W10"/>
    <mergeCell ref="R9:R10"/>
    <mergeCell ref="S9:S10"/>
    <mergeCell ref="T9:T10"/>
    <mergeCell ref="U9:U10"/>
    <mergeCell ref="M5:O5"/>
    <mergeCell ref="V9:V10"/>
    <mergeCell ref="A9:A10"/>
    <mergeCell ref="B9:B10"/>
    <mergeCell ref="C9:G9"/>
    <mergeCell ref="H9:L9"/>
    <mergeCell ref="M9:Q9"/>
  </mergeCells>
  <pageMargins left="0.5" right="0.2" top="0.25" bottom="0.2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dimension ref="A1:AJ40"/>
  <sheetViews>
    <sheetView workbookViewId="0">
      <selection activeCell="D16" sqref="D16"/>
    </sheetView>
  </sheetViews>
  <sheetFormatPr defaultRowHeight="15"/>
  <cols>
    <col min="1" max="1" width="3.7109375" style="1" customWidth="1"/>
    <col min="2" max="2" width="8.5703125" style="1" customWidth="1"/>
    <col min="3" max="3" width="8.42578125" style="1" customWidth="1"/>
    <col min="4" max="4" width="7.28515625" style="1" customWidth="1"/>
    <col min="5" max="5" width="7.42578125" style="1" customWidth="1"/>
    <col min="6" max="6" width="7.7109375" style="1" customWidth="1"/>
    <col min="7" max="7" width="8.7109375" style="1" customWidth="1"/>
    <col min="8" max="8" width="9.140625" style="1"/>
    <col min="9" max="9" width="8.7109375" style="1" customWidth="1"/>
    <col min="10" max="10" width="7.7109375" style="1" customWidth="1"/>
    <col min="11" max="11" width="7.5703125" style="1" customWidth="1"/>
    <col min="12" max="12" width="9.140625" style="1"/>
    <col min="13" max="13" width="6.7109375" style="1" customWidth="1"/>
    <col min="14" max="14" width="7.85546875" style="1" customWidth="1"/>
    <col min="15" max="17" width="6.7109375" style="1" customWidth="1"/>
    <col min="18" max="19" width="7.140625" style="1" customWidth="1"/>
    <col min="20" max="20" width="7.85546875" style="1" customWidth="1"/>
    <col min="21" max="21" width="11.140625" style="1" customWidth="1"/>
    <col min="22" max="22" width="8" style="1" customWidth="1"/>
    <col min="23" max="23" width="9.140625" style="1" customWidth="1"/>
    <col min="24" max="34" width="9.140625" style="1"/>
    <col min="35" max="35" width="56.85546875" style="1" customWidth="1"/>
    <col min="36" max="36" width="60.5703125" style="1" customWidth="1"/>
    <col min="37" max="16384" width="9.140625" style="1"/>
  </cols>
  <sheetData>
    <row r="1" spans="1:36" ht="66" customHeight="1" thickBot="1">
      <c r="A1" s="86"/>
      <c r="B1" s="87"/>
      <c r="C1" s="87"/>
      <c r="D1" s="87"/>
      <c r="E1" s="87"/>
      <c r="F1" s="112"/>
      <c r="G1" s="112"/>
      <c r="H1" s="112"/>
      <c r="I1" s="112"/>
      <c r="J1" s="112"/>
      <c r="K1" s="112"/>
      <c r="L1" s="112"/>
      <c r="M1" s="112"/>
      <c r="N1" s="112"/>
      <c r="O1" s="112"/>
      <c r="P1" s="112"/>
      <c r="Q1" s="112"/>
      <c r="R1" s="112"/>
      <c r="S1" s="21"/>
      <c r="T1" s="21"/>
      <c r="U1" s="21"/>
      <c r="V1" s="21"/>
      <c r="W1" s="22"/>
    </row>
    <row r="2" spans="1:36" ht="15.75" thickTop="1"/>
    <row r="3" spans="1:36" ht="18" customHeight="1">
      <c r="B3" s="2"/>
      <c r="C3" s="108" t="s">
        <v>35</v>
      </c>
      <c r="D3" s="108"/>
      <c r="E3" s="108"/>
      <c r="F3" s="108"/>
      <c r="G3" s="108"/>
      <c r="H3" s="108"/>
      <c r="I3" s="108"/>
      <c r="J3" s="108"/>
      <c r="K3" s="108"/>
      <c r="L3" s="108"/>
      <c r="M3" s="108"/>
      <c r="N3" s="108"/>
      <c r="O3" s="108"/>
      <c r="P3" s="108"/>
      <c r="Q3" s="108"/>
      <c r="R3" s="108"/>
      <c r="S3" s="108"/>
      <c r="T3" s="108"/>
    </row>
    <row r="4" spans="1:36" ht="17.25" customHeight="1">
      <c r="F4" s="109" t="s">
        <v>36</v>
      </c>
      <c r="G4" s="109"/>
      <c r="H4" s="109"/>
      <c r="I4" s="109"/>
      <c r="J4" s="109"/>
      <c r="K4" s="109"/>
      <c r="L4" s="109"/>
      <c r="M4" s="109"/>
      <c r="N4" s="109"/>
      <c r="O4" s="109"/>
      <c r="P4" s="109"/>
      <c r="Q4" s="109"/>
    </row>
    <row r="5" spans="1:36" ht="21" customHeight="1">
      <c r="B5" s="110" t="s">
        <v>37</v>
      </c>
      <c r="C5" s="110"/>
      <c r="D5" s="110"/>
      <c r="E5" s="113" t="s">
        <v>38</v>
      </c>
      <c r="F5" s="113"/>
      <c r="G5" s="113"/>
      <c r="H5" s="113"/>
      <c r="I5" s="40" t="s">
        <v>39</v>
      </c>
      <c r="J5" s="107" t="s">
        <v>40</v>
      </c>
      <c r="K5" s="107"/>
      <c r="L5" s="107"/>
      <c r="M5" s="110" t="s">
        <v>41</v>
      </c>
      <c r="N5" s="110"/>
      <c r="O5" s="110"/>
      <c r="P5" s="107" t="s">
        <v>42</v>
      </c>
      <c r="Q5" s="107"/>
      <c r="R5" s="107"/>
      <c r="S5" s="107"/>
      <c r="T5" s="107"/>
      <c r="U5" s="107"/>
      <c r="V5" s="107"/>
      <c r="W5" s="107"/>
    </row>
    <row r="6" spans="1:36" ht="21" customHeight="1">
      <c r="B6" s="73"/>
      <c r="C6" s="73"/>
      <c r="D6" s="73"/>
      <c r="E6" s="73"/>
      <c r="F6" s="73"/>
      <c r="G6" s="73"/>
      <c r="H6" s="73"/>
      <c r="I6" s="73"/>
      <c r="J6" s="73"/>
      <c r="K6" s="73"/>
      <c r="L6" s="73"/>
      <c r="M6" s="73"/>
      <c r="N6" s="73"/>
      <c r="O6" s="73"/>
      <c r="P6" s="73"/>
      <c r="Q6" s="73"/>
      <c r="R6" s="73"/>
      <c r="S6" s="73"/>
      <c r="T6" s="73"/>
      <c r="U6" s="73"/>
      <c r="V6" s="73"/>
    </row>
    <row r="7" spans="1:36">
      <c r="B7" s="73"/>
      <c r="C7" s="73"/>
      <c r="D7" s="73"/>
      <c r="E7" s="73"/>
      <c r="F7" s="73"/>
      <c r="G7" s="73"/>
      <c r="H7" s="73"/>
      <c r="I7" s="73"/>
      <c r="J7" s="73"/>
      <c r="K7" s="73"/>
      <c r="L7" s="73"/>
      <c r="M7" s="73"/>
      <c r="N7" s="73"/>
      <c r="O7" s="73"/>
      <c r="P7" s="73"/>
      <c r="Q7" s="73"/>
      <c r="R7" s="73"/>
      <c r="S7" s="73"/>
      <c r="T7" s="73"/>
      <c r="U7" s="73"/>
      <c r="V7" s="73"/>
    </row>
    <row r="8" spans="1:36" ht="7.5" customHeight="1">
      <c r="A8" s="4"/>
      <c r="B8" s="5"/>
      <c r="C8" s="5"/>
      <c r="D8" s="5"/>
      <c r="E8" s="5"/>
      <c r="F8" s="5"/>
      <c r="G8" s="5"/>
      <c r="H8" s="5"/>
      <c r="I8" s="5"/>
      <c r="J8" s="5"/>
      <c r="K8" s="5"/>
      <c r="L8" s="5"/>
      <c r="M8" s="5"/>
      <c r="N8" s="5"/>
      <c r="O8" s="5"/>
      <c r="P8" s="5"/>
      <c r="Q8" s="5"/>
      <c r="R8" s="5"/>
      <c r="S8" s="5"/>
      <c r="T8" s="5"/>
      <c r="U8" s="5"/>
    </row>
    <row r="9" spans="1:36" ht="32.25" customHeight="1" thickBot="1">
      <c r="A9" s="63" t="s">
        <v>3</v>
      </c>
      <c r="B9" s="63" t="s">
        <v>4</v>
      </c>
      <c r="C9" s="111" t="s">
        <v>79</v>
      </c>
      <c r="D9" s="111"/>
      <c r="E9" s="111"/>
      <c r="F9" s="111"/>
      <c r="G9" s="111"/>
      <c r="H9" s="111" t="s">
        <v>80</v>
      </c>
      <c r="I9" s="111"/>
      <c r="J9" s="111"/>
      <c r="K9" s="111"/>
      <c r="L9" s="111"/>
      <c r="M9" s="111" t="s">
        <v>43</v>
      </c>
      <c r="N9" s="111"/>
      <c r="O9" s="111"/>
      <c r="P9" s="111"/>
      <c r="Q9" s="111"/>
      <c r="R9" s="83" t="s">
        <v>8</v>
      </c>
      <c r="S9" s="66" t="s">
        <v>9</v>
      </c>
      <c r="T9" s="67" t="s">
        <v>10</v>
      </c>
      <c r="U9" s="67" t="s">
        <v>11</v>
      </c>
      <c r="V9" s="69" t="s">
        <v>12</v>
      </c>
      <c r="W9" s="69" t="s">
        <v>13</v>
      </c>
    </row>
    <row r="10" spans="1:36" ht="37.5" customHeight="1">
      <c r="A10" s="63"/>
      <c r="B10" s="63"/>
      <c r="C10" s="6" t="s">
        <v>14</v>
      </c>
      <c r="D10" s="6" t="s">
        <v>15</v>
      </c>
      <c r="E10" s="6" t="s">
        <v>16</v>
      </c>
      <c r="F10" s="6" t="s">
        <v>17</v>
      </c>
      <c r="G10" s="6" t="s">
        <v>18</v>
      </c>
      <c r="H10" s="6" t="s">
        <v>14</v>
      </c>
      <c r="I10" s="6" t="s">
        <v>15</v>
      </c>
      <c r="J10" s="6" t="s">
        <v>16</v>
      </c>
      <c r="K10" s="6" t="s">
        <v>17</v>
      </c>
      <c r="L10" s="6" t="s">
        <v>18</v>
      </c>
      <c r="M10" s="6" t="s">
        <v>14</v>
      </c>
      <c r="N10" s="6" t="s">
        <v>15</v>
      </c>
      <c r="O10" s="6" t="s">
        <v>16</v>
      </c>
      <c r="P10" s="6" t="s">
        <v>17</v>
      </c>
      <c r="Q10" s="6" t="s">
        <v>18</v>
      </c>
      <c r="R10" s="83"/>
      <c r="S10" s="66"/>
      <c r="T10" s="67"/>
      <c r="U10" s="67"/>
      <c r="V10" s="69"/>
      <c r="W10" s="69"/>
      <c r="AI10" s="98" t="s">
        <v>81</v>
      </c>
      <c r="AJ10" s="99"/>
    </row>
    <row r="11" spans="1:36" ht="21" customHeight="1">
      <c r="A11" s="7">
        <v>1</v>
      </c>
      <c r="B11" s="8" t="s">
        <v>58</v>
      </c>
      <c r="C11" s="11">
        <v>12900</v>
      </c>
      <c r="D11" s="10">
        <f>IF(AND($E$5=""),"",IF(AND(C11=""),"",ROUND((C11*107%),0)))</f>
        <v>13803</v>
      </c>
      <c r="E11" s="9">
        <f>IF(AND($E$5=""),"",IF(AND(C11=""),"",ROUND((C11*10%),0)))</f>
        <v>1290</v>
      </c>
      <c r="F11" s="11">
        <v>0</v>
      </c>
      <c r="G11" s="37">
        <f>IF(AND($E$5=""),"",IF(AND(C11=""),"",SUM(C11:F11)))</f>
        <v>27993</v>
      </c>
      <c r="H11" s="11"/>
      <c r="I11" s="11"/>
      <c r="J11" s="11"/>
      <c r="K11" s="11">
        <v>0</v>
      </c>
      <c r="L11" s="37" t="str">
        <f>IF(AND($E$5=""),"",IF(AND(H11=""),"",SUM(H11:K11)))</f>
        <v/>
      </c>
      <c r="M11" s="36" t="str">
        <f>IF(AND(C11=""),"",IF(AND(H11=""),"",C11-H11))</f>
        <v/>
      </c>
      <c r="N11" s="36" t="str">
        <f>IF(AND(D11=""),"",IF(AND(I11=""),"",D11-I11))</f>
        <v/>
      </c>
      <c r="O11" s="36" t="str">
        <f>IF(AND(E11=""),"",IF(AND(J11=""),"",E11-J11))</f>
        <v/>
      </c>
      <c r="P11" s="36">
        <f>IF(AND(F11=""),"",IF(AND(K11=""),"",F11-K11))</f>
        <v>0</v>
      </c>
      <c r="Q11" s="36" t="str">
        <f>IF(AND($E$5=""),"",IF(AND(M11=""),"",SUM(M11:P11)))</f>
        <v/>
      </c>
      <c r="R11" s="9" t="str">
        <f>IF(AND(C11=""),"",IF(AND(C11=0),"",IF(AND(Q11=""),"",ROUND((Q11*10%),0))))</f>
        <v/>
      </c>
      <c r="S11" s="9" t="str">
        <f>IF(AND(C11=""),"",IF(AND(C11=0),"",IF(AND(Q11=""),"",ROUND((Q11*10%),0))))</f>
        <v/>
      </c>
      <c r="T11" s="37" t="str">
        <f>IF(AND(Q11=""),"",SUM(R11,S11))</f>
        <v/>
      </c>
      <c r="U11" s="37" t="str">
        <f>IF(AND(Q11=""),"",IF(AND(C11=0),"",IF(AND(T11=""),Q11,Q11-T11)))</f>
        <v/>
      </c>
      <c r="V11" s="50"/>
      <c r="W11" s="50"/>
      <c r="AI11" s="100" t="s">
        <v>82</v>
      </c>
      <c r="AJ11" s="101"/>
    </row>
    <row r="12" spans="1:36" ht="21" customHeight="1">
      <c r="A12" s="7">
        <v>2</v>
      </c>
      <c r="B12" s="8" t="s">
        <v>60</v>
      </c>
      <c r="C12" s="9">
        <f>IF(AND($E$5=""),"",IF(AND(C11=""),"",C11))</f>
        <v>12900</v>
      </c>
      <c r="D12" s="10">
        <f t="shared" ref="D12:D14" si="0">IF(AND($E$5=""),"",IF(AND(C12=""),"",ROUND((C12*107%),0)))</f>
        <v>13803</v>
      </c>
      <c r="E12" s="9">
        <f t="shared" ref="E12:E30" si="1">IF(AND($E$5=""),"",IF(AND(C12=""),"",ROUND((C12*10%),0)))</f>
        <v>1290</v>
      </c>
      <c r="F12" s="10">
        <f>IF(AND($E$5=""),"",IF(AND(C12=""),"",F11))</f>
        <v>0</v>
      </c>
      <c r="G12" s="37">
        <f t="shared" ref="G12:G29" si="2">IF(AND($E$5=""),"",IF(AND(C12=""),"",SUM(C12:F12)))</f>
        <v>27993</v>
      </c>
      <c r="H12" s="9" t="str">
        <f>IF(AND($E$5=""),"",IF(AND(H11=""),"",H11))</f>
        <v/>
      </c>
      <c r="I12" s="10" t="str">
        <f>IF(AND($E$5=""),"",IF(AND(H12=""),"",I11))</f>
        <v/>
      </c>
      <c r="J12" s="10" t="str">
        <f>IF(AND($E$5=""),"",IF(AND(H12=""),"",J11))</f>
        <v/>
      </c>
      <c r="K12" s="10" t="str">
        <f>IF(AND($E$5=""),"",IF(AND(H12=""),"",K11))</f>
        <v/>
      </c>
      <c r="L12" s="37" t="str">
        <f t="shared" ref="L12:L30" si="3">IF(AND($E$5=""),"",IF(AND(H12=""),"",SUM(H12:K12)))</f>
        <v/>
      </c>
      <c r="M12" s="36" t="str">
        <f t="shared" ref="M12:P30" si="4">IF(AND(C12=""),"",IF(AND(H12=""),"",C12-H12))</f>
        <v/>
      </c>
      <c r="N12" s="36" t="str">
        <f t="shared" si="4"/>
        <v/>
      </c>
      <c r="O12" s="36" t="str">
        <f t="shared" si="4"/>
        <v/>
      </c>
      <c r="P12" s="36" t="str">
        <f t="shared" si="4"/>
        <v/>
      </c>
      <c r="Q12" s="36" t="str">
        <f t="shared" ref="Q12:Q30" si="5">IF(AND($E$5=""),"",IF(AND(M12=""),"",SUM(M12:P12)))</f>
        <v/>
      </c>
      <c r="R12" s="9" t="str">
        <f t="shared" ref="R12:R30" si="6">IF(AND(C12=""),"",IF(AND(C12=0),"",IF(AND(Q12=""),"",ROUND((Q12*10%),0))))</f>
        <v/>
      </c>
      <c r="S12" s="9" t="str">
        <f t="shared" ref="S12:S30" si="7">IF(AND(C12=""),"",IF(AND(C12=0),"",IF(AND(Q12=""),"",ROUND((Q12*10%),0))))</f>
        <v/>
      </c>
      <c r="T12" s="37" t="str">
        <f t="shared" ref="T12:T30" si="8">IF(AND(Q12=""),"",SUM(R12,S12))</f>
        <v/>
      </c>
      <c r="U12" s="37" t="str">
        <f t="shared" ref="U12:U30" si="9">IF(AND(Q12=""),"",IF(AND(C12=0),"",IF(AND(T12=""),Q12,Q12-T12)))</f>
        <v/>
      </c>
      <c r="V12" s="50"/>
      <c r="W12" s="50"/>
      <c r="AI12" s="102" t="s">
        <v>83</v>
      </c>
      <c r="AJ12" s="103"/>
    </row>
    <row r="13" spans="1:36" ht="21" customHeight="1">
      <c r="A13" s="7">
        <v>3</v>
      </c>
      <c r="B13" s="8" t="s">
        <v>61</v>
      </c>
      <c r="C13" s="9">
        <f t="shared" ref="C13:C30" si="10">IF(AND($E$5=""),"",IF(AND(C12=""),"",C12))</f>
        <v>12900</v>
      </c>
      <c r="D13" s="10">
        <f t="shared" si="0"/>
        <v>13803</v>
      </c>
      <c r="E13" s="9">
        <f t="shared" si="1"/>
        <v>1290</v>
      </c>
      <c r="F13" s="10">
        <f t="shared" ref="F13:F30" si="11">IF(AND($E$5=""),"",IF(AND(C13=""),"",F12))</f>
        <v>0</v>
      </c>
      <c r="G13" s="37">
        <f t="shared" si="2"/>
        <v>27993</v>
      </c>
      <c r="H13" s="9" t="str">
        <f t="shared" ref="H13:H30" si="12">IF(AND($E$5=""),"",IF(AND(H12=""),"",H12))</f>
        <v/>
      </c>
      <c r="I13" s="10" t="str">
        <f t="shared" ref="I13:I30" si="13">IF(AND($E$5=""),"",IF(AND(H13=""),"",I12))</f>
        <v/>
      </c>
      <c r="J13" s="10" t="str">
        <f t="shared" ref="J13:J30" si="14">IF(AND($E$5=""),"",IF(AND(H13=""),"",J12))</f>
        <v/>
      </c>
      <c r="K13" s="10" t="str">
        <f t="shared" ref="K13:K30" si="15">IF(AND($E$5=""),"",IF(AND(H13=""),"",K12))</f>
        <v/>
      </c>
      <c r="L13" s="37" t="str">
        <f t="shared" si="3"/>
        <v/>
      </c>
      <c r="M13" s="36" t="str">
        <f t="shared" si="4"/>
        <v/>
      </c>
      <c r="N13" s="36" t="str">
        <f t="shared" si="4"/>
        <v/>
      </c>
      <c r="O13" s="36" t="str">
        <f t="shared" si="4"/>
        <v/>
      </c>
      <c r="P13" s="36" t="str">
        <f t="shared" si="4"/>
        <v/>
      </c>
      <c r="Q13" s="36" t="str">
        <f t="shared" si="5"/>
        <v/>
      </c>
      <c r="R13" s="9" t="str">
        <f t="shared" si="6"/>
        <v/>
      </c>
      <c r="S13" s="9" t="str">
        <f t="shared" si="7"/>
        <v/>
      </c>
      <c r="T13" s="37" t="str">
        <f t="shared" si="8"/>
        <v/>
      </c>
      <c r="U13" s="37" t="str">
        <f t="shared" si="9"/>
        <v/>
      </c>
      <c r="V13" s="50"/>
      <c r="W13" s="50"/>
      <c r="AI13" s="104" t="s">
        <v>84</v>
      </c>
      <c r="AJ13" s="105"/>
    </row>
    <row r="14" spans="1:36" ht="21" customHeight="1">
      <c r="A14" s="7">
        <v>4</v>
      </c>
      <c r="B14" s="8" t="s">
        <v>63</v>
      </c>
      <c r="C14" s="9">
        <f t="shared" si="10"/>
        <v>12900</v>
      </c>
      <c r="D14" s="10">
        <f t="shared" si="0"/>
        <v>13803</v>
      </c>
      <c r="E14" s="9">
        <f t="shared" si="1"/>
        <v>1290</v>
      </c>
      <c r="F14" s="10">
        <f t="shared" si="11"/>
        <v>0</v>
      </c>
      <c r="G14" s="37">
        <f t="shared" si="2"/>
        <v>27993</v>
      </c>
      <c r="H14" s="9" t="str">
        <f t="shared" si="12"/>
        <v/>
      </c>
      <c r="I14" s="10" t="str">
        <f t="shared" si="13"/>
        <v/>
      </c>
      <c r="J14" s="10" t="str">
        <f t="shared" si="14"/>
        <v/>
      </c>
      <c r="K14" s="10" t="str">
        <f t="shared" si="15"/>
        <v/>
      </c>
      <c r="L14" s="37" t="str">
        <f t="shared" si="3"/>
        <v/>
      </c>
      <c r="M14" s="36" t="str">
        <f t="shared" si="4"/>
        <v/>
      </c>
      <c r="N14" s="36" t="str">
        <f t="shared" si="4"/>
        <v/>
      </c>
      <c r="O14" s="36" t="str">
        <f t="shared" si="4"/>
        <v/>
      </c>
      <c r="P14" s="36" t="str">
        <f t="shared" si="4"/>
        <v/>
      </c>
      <c r="Q14" s="36" t="str">
        <f t="shared" si="5"/>
        <v/>
      </c>
      <c r="R14" s="9" t="str">
        <f t="shared" si="6"/>
        <v/>
      </c>
      <c r="S14" s="9" t="str">
        <f t="shared" si="7"/>
        <v/>
      </c>
      <c r="T14" s="37" t="str">
        <f t="shared" si="8"/>
        <v/>
      </c>
      <c r="U14" s="37" t="str">
        <f t="shared" si="9"/>
        <v/>
      </c>
      <c r="V14" s="50"/>
      <c r="W14" s="50"/>
      <c r="AI14" s="106" t="s">
        <v>85</v>
      </c>
      <c r="AJ14" s="95"/>
    </row>
    <row r="15" spans="1:36" ht="21" customHeight="1">
      <c r="A15" s="7">
        <v>5</v>
      </c>
      <c r="B15" s="8" t="s">
        <v>64</v>
      </c>
      <c r="C15" s="9">
        <f t="shared" si="10"/>
        <v>12900</v>
      </c>
      <c r="D15" s="10">
        <f>IF(AND($E$5=""),"",IF(AND(C15=""),"",ROUND((C15*113%),0)))</f>
        <v>14577</v>
      </c>
      <c r="E15" s="9">
        <f t="shared" si="1"/>
        <v>1290</v>
      </c>
      <c r="F15" s="10">
        <f t="shared" si="11"/>
        <v>0</v>
      </c>
      <c r="G15" s="37">
        <f t="shared" si="2"/>
        <v>28767</v>
      </c>
      <c r="H15" s="9" t="str">
        <f t="shared" si="12"/>
        <v/>
      </c>
      <c r="I15" s="10" t="str">
        <f t="shared" si="13"/>
        <v/>
      </c>
      <c r="J15" s="10" t="str">
        <f t="shared" si="14"/>
        <v/>
      </c>
      <c r="K15" s="10" t="str">
        <f t="shared" si="15"/>
        <v/>
      </c>
      <c r="L15" s="37" t="str">
        <f t="shared" si="3"/>
        <v/>
      </c>
      <c r="M15" s="36" t="str">
        <f t="shared" si="4"/>
        <v/>
      </c>
      <c r="N15" s="36" t="str">
        <f t="shared" si="4"/>
        <v/>
      </c>
      <c r="O15" s="36" t="str">
        <f t="shared" si="4"/>
        <v/>
      </c>
      <c r="P15" s="36" t="str">
        <f t="shared" si="4"/>
        <v/>
      </c>
      <c r="Q15" s="36" t="str">
        <f t="shared" si="5"/>
        <v/>
      </c>
      <c r="R15" s="9" t="str">
        <f t="shared" si="6"/>
        <v/>
      </c>
      <c r="S15" s="9" t="str">
        <f t="shared" si="7"/>
        <v/>
      </c>
      <c r="T15" s="37" t="str">
        <f t="shared" si="8"/>
        <v/>
      </c>
      <c r="U15" s="37" t="str">
        <f t="shared" si="9"/>
        <v/>
      </c>
      <c r="V15" s="50"/>
      <c r="W15" s="50"/>
      <c r="AI15" s="94" t="s">
        <v>86</v>
      </c>
      <c r="AJ15" s="95"/>
    </row>
    <row r="16" spans="1:36" ht="21" customHeight="1" thickBot="1">
      <c r="A16" s="7">
        <v>6</v>
      </c>
      <c r="B16" s="8" t="s">
        <v>65</v>
      </c>
      <c r="C16" s="9">
        <f t="shared" si="10"/>
        <v>12900</v>
      </c>
      <c r="D16" s="10">
        <f t="shared" ref="D16:D20" si="16">IF(AND($E$5=""),"",IF(AND(C16=""),"",ROUND((C16*113%),0)))</f>
        <v>14577</v>
      </c>
      <c r="E16" s="9">
        <f t="shared" si="1"/>
        <v>1290</v>
      </c>
      <c r="F16" s="10">
        <f t="shared" si="11"/>
        <v>0</v>
      </c>
      <c r="G16" s="37">
        <f t="shared" si="2"/>
        <v>28767</v>
      </c>
      <c r="H16" s="9" t="str">
        <f t="shared" si="12"/>
        <v/>
      </c>
      <c r="I16" s="10" t="str">
        <f t="shared" si="13"/>
        <v/>
      </c>
      <c r="J16" s="10" t="str">
        <f t="shared" si="14"/>
        <v/>
      </c>
      <c r="K16" s="10" t="str">
        <f t="shared" si="15"/>
        <v/>
      </c>
      <c r="L16" s="37" t="str">
        <f t="shared" si="3"/>
        <v/>
      </c>
      <c r="M16" s="36" t="str">
        <f t="shared" si="4"/>
        <v/>
      </c>
      <c r="N16" s="36" t="str">
        <f t="shared" si="4"/>
        <v/>
      </c>
      <c r="O16" s="36" t="str">
        <f t="shared" si="4"/>
        <v/>
      </c>
      <c r="P16" s="36" t="str">
        <f t="shared" si="4"/>
        <v/>
      </c>
      <c r="Q16" s="36" t="str">
        <f t="shared" si="5"/>
        <v/>
      </c>
      <c r="R16" s="9" t="str">
        <f t="shared" si="6"/>
        <v/>
      </c>
      <c r="S16" s="9" t="str">
        <f t="shared" si="7"/>
        <v/>
      </c>
      <c r="T16" s="37" t="str">
        <f t="shared" si="8"/>
        <v/>
      </c>
      <c r="U16" s="37" t="str">
        <f t="shared" si="9"/>
        <v/>
      </c>
      <c r="V16" s="50"/>
      <c r="W16" s="50"/>
      <c r="AI16" s="96" t="s">
        <v>87</v>
      </c>
      <c r="AJ16" s="97"/>
    </row>
    <row r="17" spans="1:23" ht="21" customHeight="1">
      <c r="A17" s="7">
        <v>7</v>
      </c>
      <c r="B17" s="8" t="s">
        <v>66</v>
      </c>
      <c r="C17" s="9">
        <f t="shared" si="10"/>
        <v>12900</v>
      </c>
      <c r="D17" s="10">
        <f t="shared" si="16"/>
        <v>14577</v>
      </c>
      <c r="E17" s="9">
        <f t="shared" si="1"/>
        <v>1290</v>
      </c>
      <c r="F17" s="10">
        <f t="shared" si="11"/>
        <v>0</v>
      </c>
      <c r="G17" s="37">
        <f t="shared" si="2"/>
        <v>28767</v>
      </c>
      <c r="H17" s="9" t="str">
        <f t="shared" si="12"/>
        <v/>
      </c>
      <c r="I17" s="10" t="str">
        <f t="shared" si="13"/>
        <v/>
      </c>
      <c r="J17" s="10" t="str">
        <f t="shared" si="14"/>
        <v/>
      </c>
      <c r="K17" s="10" t="str">
        <f t="shared" si="15"/>
        <v/>
      </c>
      <c r="L17" s="37" t="str">
        <f t="shared" si="3"/>
        <v/>
      </c>
      <c r="M17" s="36" t="str">
        <f t="shared" si="4"/>
        <v/>
      </c>
      <c r="N17" s="36" t="str">
        <f t="shared" si="4"/>
        <v/>
      </c>
      <c r="O17" s="36" t="str">
        <f t="shared" si="4"/>
        <v/>
      </c>
      <c r="P17" s="36" t="str">
        <f t="shared" si="4"/>
        <v/>
      </c>
      <c r="Q17" s="36" t="str">
        <f t="shared" si="5"/>
        <v/>
      </c>
      <c r="R17" s="9" t="str">
        <f t="shared" si="6"/>
        <v/>
      </c>
      <c r="S17" s="9" t="str">
        <f t="shared" si="7"/>
        <v/>
      </c>
      <c r="T17" s="37" t="str">
        <f t="shared" si="8"/>
        <v/>
      </c>
      <c r="U17" s="37" t="str">
        <f t="shared" si="9"/>
        <v/>
      </c>
      <c r="V17" s="50"/>
      <c r="W17" s="50"/>
    </row>
    <row r="18" spans="1:23" ht="21" customHeight="1">
      <c r="A18" s="7">
        <v>8</v>
      </c>
      <c r="B18" s="8" t="s">
        <v>67</v>
      </c>
      <c r="C18" s="9">
        <f t="shared" si="10"/>
        <v>12900</v>
      </c>
      <c r="D18" s="10">
        <f t="shared" si="16"/>
        <v>14577</v>
      </c>
      <c r="E18" s="9">
        <f t="shared" si="1"/>
        <v>1290</v>
      </c>
      <c r="F18" s="10">
        <f t="shared" si="11"/>
        <v>0</v>
      </c>
      <c r="G18" s="37">
        <f t="shared" si="2"/>
        <v>28767</v>
      </c>
      <c r="H18" s="9" t="str">
        <f t="shared" si="12"/>
        <v/>
      </c>
      <c r="I18" s="10" t="str">
        <f t="shared" si="13"/>
        <v/>
      </c>
      <c r="J18" s="10" t="str">
        <f t="shared" si="14"/>
        <v/>
      </c>
      <c r="K18" s="10" t="str">
        <f t="shared" si="15"/>
        <v/>
      </c>
      <c r="L18" s="37" t="str">
        <f t="shared" si="3"/>
        <v/>
      </c>
      <c r="M18" s="36" t="str">
        <f t="shared" si="4"/>
        <v/>
      </c>
      <c r="N18" s="36" t="str">
        <f t="shared" si="4"/>
        <v/>
      </c>
      <c r="O18" s="36" t="str">
        <f t="shared" si="4"/>
        <v/>
      </c>
      <c r="P18" s="36" t="str">
        <f t="shared" si="4"/>
        <v/>
      </c>
      <c r="Q18" s="36" t="str">
        <f t="shared" si="5"/>
        <v/>
      </c>
      <c r="R18" s="9" t="str">
        <f t="shared" si="6"/>
        <v/>
      </c>
      <c r="S18" s="9" t="str">
        <f t="shared" si="7"/>
        <v/>
      </c>
      <c r="T18" s="37" t="str">
        <f t="shared" si="8"/>
        <v/>
      </c>
      <c r="U18" s="37" t="str">
        <f t="shared" si="9"/>
        <v/>
      </c>
      <c r="V18" s="50"/>
      <c r="W18" s="50"/>
    </row>
    <row r="19" spans="1:23" ht="21" customHeight="1">
      <c r="A19" s="7">
        <v>9</v>
      </c>
      <c r="B19" s="8" t="s">
        <v>68</v>
      </c>
      <c r="C19" s="9">
        <f t="shared" si="10"/>
        <v>12900</v>
      </c>
      <c r="D19" s="10">
        <f t="shared" si="16"/>
        <v>14577</v>
      </c>
      <c r="E19" s="9">
        <f t="shared" si="1"/>
        <v>1290</v>
      </c>
      <c r="F19" s="10">
        <f t="shared" si="11"/>
        <v>0</v>
      </c>
      <c r="G19" s="37">
        <f t="shared" si="2"/>
        <v>28767</v>
      </c>
      <c r="H19" s="9" t="str">
        <f t="shared" si="12"/>
        <v/>
      </c>
      <c r="I19" s="10" t="str">
        <f t="shared" si="13"/>
        <v/>
      </c>
      <c r="J19" s="10" t="str">
        <f t="shared" si="14"/>
        <v/>
      </c>
      <c r="K19" s="10" t="str">
        <f t="shared" si="15"/>
        <v/>
      </c>
      <c r="L19" s="37" t="str">
        <f t="shared" si="3"/>
        <v/>
      </c>
      <c r="M19" s="36" t="str">
        <f t="shared" si="4"/>
        <v/>
      </c>
      <c r="N19" s="36" t="str">
        <f t="shared" si="4"/>
        <v/>
      </c>
      <c r="O19" s="36" t="str">
        <f t="shared" si="4"/>
        <v/>
      </c>
      <c r="P19" s="36" t="str">
        <f t="shared" si="4"/>
        <v/>
      </c>
      <c r="Q19" s="36" t="str">
        <f t="shared" si="5"/>
        <v/>
      </c>
      <c r="R19" s="9" t="str">
        <f t="shared" si="6"/>
        <v/>
      </c>
      <c r="S19" s="9" t="str">
        <f t="shared" si="7"/>
        <v/>
      </c>
      <c r="T19" s="37" t="str">
        <f t="shared" si="8"/>
        <v/>
      </c>
      <c r="U19" s="37" t="str">
        <f t="shared" si="9"/>
        <v/>
      </c>
      <c r="V19" s="50"/>
      <c r="W19" s="50"/>
    </row>
    <row r="20" spans="1:23" ht="21" customHeight="1">
      <c r="A20" s="7">
        <v>10</v>
      </c>
      <c r="B20" s="8" t="s">
        <v>69</v>
      </c>
      <c r="C20" s="9">
        <f t="shared" si="10"/>
        <v>12900</v>
      </c>
      <c r="D20" s="10">
        <f t="shared" si="16"/>
        <v>14577</v>
      </c>
      <c r="E20" s="9">
        <f t="shared" si="1"/>
        <v>1290</v>
      </c>
      <c r="F20" s="10">
        <f t="shared" si="11"/>
        <v>0</v>
      </c>
      <c r="G20" s="37">
        <f t="shared" si="2"/>
        <v>28767</v>
      </c>
      <c r="H20" s="9" t="str">
        <f t="shared" si="12"/>
        <v/>
      </c>
      <c r="I20" s="10" t="str">
        <f t="shared" si="13"/>
        <v/>
      </c>
      <c r="J20" s="10" t="str">
        <f t="shared" si="14"/>
        <v/>
      </c>
      <c r="K20" s="10" t="str">
        <f t="shared" si="15"/>
        <v/>
      </c>
      <c r="L20" s="37" t="str">
        <f t="shared" si="3"/>
        <v/>
      </c>
      <c r="M20" s="36" t="str">
        <f t="shared" si="4"/>
        <v/>
      </c>
      <c r="N20" s="36" t="str">
        <f t="shared" si="4"/>
        <v/>
      </c>
      <c r="O20" s="36" t="str">
        <f t="shared" si="4"/>
        <v/>
      </c>
      <c r="P20" s="36" t="str">
        <f t="shared" si="4"/>
        <v/>
      </c>
      <c r="Q20" s="36" t="str">
        <f t="shared" si="5"/>
        <v/>
      </c>
      <c r="R20" s="9" t="str">
        <f t="shared" si="6"/>
        <v/>
      </c>
      <c r="S20" s="9" t="str">
        <f t="shared" si="7"/>
        <v/>
      </c>
      <c r="T20" s="37" t="str">
        <f t="shared" si="8"/>
        <v/>
      </c>
      <c r="U20" s="37" t="str">
        <f t="shared" si="9"/>
        <v/>
      </c>
      <c r="V20" s="50"/>
      <c r="W20" s="50"/>
    </row>
    <row r="21" spans="1:23" ht="21" customHeight="1">
      <c r="A21" s="7">
        <v>11</v>
      </c>
      <c r="B21" s="8" t="s">
        <v>70</v>
      </c>
      <c r="C21" s="9">
        <f>IF(AND($E$5=""),"",IF(AND(C20=""),"",ROUNDUP(ROUND(C20*3%,0),-1)+C20))</f>
        <v>13290</v>
      </c>
      <c r="D21" s="10">
        <f>IF(AND($E$5=""),"",IF(AND(C21=""),"",ROUND((C21*119%),0)))</f>
        <v>15815</v>
      </c>
      <c r="E21" s="9">
        <f t="shared" si="1"/>
        <v>1329</v>
      </c>
      <c r="F21" s="10">
        <f t="shared" si="11"/>
        <v>0</v>
      </c>
      <c r="G21" s="37">
        <f t="shared" si="2"/>
        <v>30434</v>
      </c>
      <c r="H21" s="11" t="str">
        <f>IF(AND($E$5=""),"",IF(AND(H20=""),"",H20))</f>
        <v/>
      </c>
      <c r="I21" s="10" t="str">
        <f t="shared" si="13"/>
        <v/>
      </c>
      <c r="J21" s="10" t="str">
        <f t="shared" si="14"/>
        <v/>
      </c>
      <c r="K21" s="10" t="str">
        <f t="shared" si="15"/>
        <v/>
      </c>
      <c r="L21" s="37" t="str">
        <f t="shared" si="3"/>
        <v/>
      </c>
      <c r="M21" s="36" t="str">
        <f t="shared" si="4"/>
        <v/>
      </c>
      <c r="N21" s="36" t="str">
        <f t="shared" si="4"/>
        <v/>
      </c>
      <c r="O21" s="36" t="str">
        <f t="shared" si="4"/>
        <v/>
      </c>
      <c r="P21" s="36" t="str">
        <f t="shared" si="4"/>
        <v/>
      </c>
      <c r="Q21" s="36" t="str">
        <f t="shared" si="5"/>
        <v/>
      </c>
      <c r="R21" s="9" t="str">
        <f t="shared" si="6"/>
        <v/>
      </c>
      <c r="S21" s="9" t="str">
        <f t="shared" si="7"/>
        <v/>
      </c>
      <c r="T21" s="37" t="str">
        <f t="shared" si="8"/>
        <v/>
      </c>
      <c r="U21" s="37" t="str">
        <f t="shared" si="9"/>
        <v/>
      </c>
      <c r="V21" s="50"/>
      <c r="W21" s="50"/>
    </row>
    <row r="22" spans="1:23" ht="21" customHeight="1">
      <c r="A22" s="7">
        <v>12</v>
      </c>
      <c r="B22" s="8" t="s">
        <v>71</v>
      </c>
      <c r="C22" s="9">
        <f t="shared" si="10"/>
        <v>13290</v>
      </c>
      <c r="D22" s="10">
        <f t="shared" ref="D22:D25" si="17">IF(AND($E$5=""),"",IF(AND(C22=""),"",ROUND((C22*119%),0)))</f>
        <v>15815</v>
      </c>
      <c r="E22" s="9">
        <f t="shared" si="1"/>
        <v>1329</v>
      </c>
      <c r="F22" s="10">
        <f t="shared" si="11"/>
        <v>0</v>
      </c>
      <c r="G22" s="37">
        <f t="shared" si="2"/>
        <v>30434</v>
      </c>
      <c r="H22" s="9" t="str">
        <f t="shared" si="12"/>
        <v/>
      </c>
      <c r="I22" s="10" t="str">
        <f t="shared" si="13"/>
        <v/>
      </c>
      <c r="J22" s="10" t="str">
        <f t="shared" si="14"/>
        <v/>
      </c>
      <c r="K22" s="10" t="str">
        <f t="shared" si="15"/>
        <v/>
      </c>
      <c r="L22" s="37" t="str">
        <f t="shared" si="3"/>
        <v/>
      </c>
      <c r="M22" s="36" t="str">
        <f t="shared" si="4"/>
        <v/>
      </c>
      <c r="N22" s="36" t="str">
        <f t="shared" si="4"/>
        <v/>
      </c>
      <c r="O22" s="36" t="str">
        <f t="shared" si="4"/>
        <v/>
      </c>
      <c r="P22" s="36" t="str">
        <f t="shared" si="4"/>
        <v/>
      </c>
      <c r="Q22" s="36" t="str">
        <f t="shared" si="5"/>
        <v/>
      </c>
      <c r="R22" s="9" t="str">
        <f t="shared" si="6"/>
        <v/>
      </c>
      <c r="S22" s="9" t="str">
        <f t="shared" si="7"/>
        <v/>
      </c>
      <c r="T22" s="37" t="str">
        <f t="shared" si="8"/>
        <v/>
      </c>
      <c r="U22" s="37" t="str">
        <f t="shared" si="9"/>
        <v/>
      </c>
      <c r="V22" s="50"/>
      <c r="W22" s="50"/>
    </row>
    <row r="23" spans="1:23" ht="21" customHeight="1">
      <c r="A23" s="7">
        <v>13</v>
      </c>
      <c r="B23" s="8" t="s">
        <v>59</v>
      </c>
      <c r="C23" s="9">
        <f t="shared" si="10"/>
        <v>13290</v>
      </c>
      <c r="D23" s="10">
        <f t="shared" si="17"/>
        <v>15815</v>
      </c>
      <c r="E23" s="9">
        <f t="shared" si="1"/>
        <v>1329</v>
      </c>
      <c r="F23" s="10">
        <f t="shared" si="11"/>
        <v>0</v>
      </c>
      <c r="G23" s="37">
        <f t="shared" si="2"/>
        <v>30434</v>
      </c>
      <c r="H23" s="9" t="str">
        <f t="shared" si="12"/>
        <v/>
      </c>
      <c r="I23" s="10" t="str">
        <f t="shared" si="13"/>
        <v/>
      </c>
      <c r="J23" s="10" t="str">
        <f t="shared" si="14"/>
        <v/>
      </c>
      <c r="K23" s="10" t="str">
        <f t="shared" si="15"/>
        <v/>
      </c>
      <c r="L23" s="37" t="str">
        <f t="shared" si="3"/>
        <v/>
      </c>
      <c r="M23" s="36" t="str">
        <f t="shared" si="4"/>
        <v/>
      </c>
      <c r="N23" s="36" t="str">
        <f t="shared" si="4"/>
        <v/>
      </c>
      <c r="O23" s="36" t="str">
        <f t="shared" si="4"/>
        <v/>
      </c>
      <c r="P23" s="36" t="str">
        <f t="shared" si="4"/>
        <v/>
      </c>
      <c r="Q23" s="36" t="str">
        <f t="shared" si="5"/>
        <v/>
      </c>
      <c r="R23" s="9" t="str">
        <f t="shared" si="6"/>
        <v/>
      </c>
      <c r="S23" s="9" t="str">
        <f t="shared" si="7"/>
        <v/>
      </c>
      <c r="T23" s="37" t="str">
        <f t="shared" si="8"/>
        <v/>
      </c>
      <c r="U23" s="37" t="str">
        <f t="shared" si="9"/>
        <v/>
      </c>
      <c r="V23" s="50"/>
      <c r="W23" s="50"/>
    </row>
    <row r="24" spans="1:23" ht="21" customHeight="1">
      <c r="A24" s="7">
        <v>14</v>
      </c>
      <c r="B24" s="8" t="s">
        <v>94</v>
      </c>
      <c r="C24" s="9">
        <f t="shared" si="10"/>
        <v>13290</v>
      </c>
      <c r="D24" s="10">
        <f t="shared" si="17"/>
        <v>15815</v>
      </c>
      <c r="E24" s="9">
        <f t="shared" si="1"/>
        <v>1329</v>
      </c>
      <c r="F24" s="10">
        <f t="shared" si="11"/>
        <v>0</v>
      </c>
      <c r="G24" s="37">
        <f t="shared" si="2"/>
        <v>30434</v>
      </c>
      <c r="H24" s="9" t="str">
        <f t="shared" si="12"/>
        <v/>
      </c>
      <c r="I24" s="10" t="str">
        <f t="shared" si="13"/>
        <v/>
      </c>
      <c r="J24" s="10" t="str">
        <f t="shared" si="14"/>
        <v/>
      </c>
      <c r="K24" s="10" t="str">
        <f t="shared" si="15"/>
        <v/>
      </c>
      <c r="L24" s="37" t="str">
        <f t="shared" si="3"/>
        <v/>
      </c>
      <c r="M24" s="36" t="str">
        <f t="shared" si="4"/>
        <v/>
      </c>
      <c r="N24" s="36" t="str">
        <f t="shared" si="4"/>
        <v/>
      </c>
      <c r="O24" s="36" t="str">
        <f t="shared" si="4"/>
        <v/>
      </c>
      <c r="P24" s="36" t="str">
        <f t="shared" si="4"/>
        <v/>
      </c>
      <c r="Q24" s="36" t="str">
        <f t="shared" si="5"/>
        <v/>
      </c>
      <c r="R24" s="9" t="str">
        <f t="shared" si="6"/>
        <v/>
      </c>
      <c r="S24" s="9" t="str">
        <f t="shared" si="7"/>
        <v/>
      </c>
      <c r="T24" s="37" t="str">
        <f t="shared" si="8"/>
        <v/>
      </c>
      <c r="U24" s="37" t="str">
        <f t="shared" si="9"/>
        <v/>
      </c>
      <c r="V24" s="50"/>
      <c r="W24" s="50"/>
    </row>
    <row r="25" spans="1:23" ht="21" customHeight="1">
      <c r="A25" s="7">
        <v>15</v>
      </c>
      <c r="B25" s="8" t="s">
        <v>62</v>
      </c>
      <c r="C25" s="9">
        <f t="shared" si="10"/>
        <v>13290</v>
      </c>
      <c r="D25" s="10">
        <f t="shared" si="17"/>
        <v>15815</v>
      </c>
      <c r="E25" s="9">
        <f t="shared" si="1"/>
        <v>1329</v>
      </c>
      <c r="F25" s="10">
        <f t="shared" si="11"/>
        <v>0</v>
      </c>
      <c r="G25" s="37">
        <f t="shared" si="2"/>
        <v>30434</v>
      </c>
      <c r="H25" s="9" t="str">
        <f t="shared" si="12"/>
        <v/>
      </c>
      <c r="I25" s="10" t="str">
        <f t="shared" si="13"/>
        <v/>
      </c>
      <c r="J25" s="10" t="str">
        <f t="shared" si="14"/>
        <v/>
      </c>
      <c r="K25" s="10" t="str">
        <f t="shared" si="15"/>
        <v/>
      </c>
      <c r="L25" s="37" t="str">
        <f t="shared" si="3"/>
        <v/>
      </c>
      <c r="M25" s="36" t="str">
        <f t="shared" si="4"/>
        <v/>
      </c>
      <c r="N25" s="36" t="str">
        <f t="shared" si="4"/>
        <v/>
      </c>
      <c r="O25" s="36" t="str">
        <f t="shared" si="4"/>
        <v/>
      </c>
      <c r="P25" s="36" t="str">
        <f t="shared" si="4"/>
        <v/>
      </c>
      <c r="Q25" s="36" t="str">
        <f t="shared" si="5"/>
        <v/>
      </c>
      <c r="R25" s="9" t="str">
        <f t="shared" si="6"/>
        <v/>
      </c>
      <c r="S25" s="9" t="str">
        <f t="shared" si="7"/>
        <v/>
      </c>
      <c r="T25" s="37" t="str">
        <f t="shared" si="8"/>
        <v/>
      </c>
      <c r="U25" s="37" t="str">
        <f t="shared" si="9"/>
        <v/>
      </c>
      <c r="V25" s="50"/>
      <c r="W25" s="50"/>
    </row>
    <row r="26" spans="1:23" ht="21" customHeight="1">
      <c r="A26" s="7">
        <v>16</v>
      </c>
      <c r="B26" s="8" t="s">
        <v>74</v>
      </c>
      <c r="C26" s="9">
        <f t="shared" si="10"/>
        <v>13290</v>
      </c>
      <c r="D26" s="10">
        <f>IF(AND($E$5=""),"",IF(AND(C26=""),"",ROUND((C26*125%),0)))</f>
        <v>16613</v>
      </c>
      <c r="E26" s="9">
        <f t="shared" si="1"/>
        <v>1329</v>
      </c>
      <c r="F26" s="10">
        <f t="shared" si="11"/>
        <v>0</v>
      </c>
      <c r="G26" s="37">
        <f t="shared" si="2"/>
        <v>31232</v>
      </c>
      <c r="H26" s="9" t="str">
        <f t="shared" si="12"/>
        <v/>
      </c>
      <c r="I26" s="10" t="str">
        <f t="shared" si="13"/>
        <v/>
      </c>
      <c r="J26" s="10" t="str">
        <f t="shared" si="14"/>
        <v/>
      </c>
      <c r="K26" s="10" t="str">
        <f t="shared" si="15"/>
        <v/>
      </c>
      <c r="L26" s="37" t="str">
        <f t="shared" si="3"/>
        <v/>
      </c>
      <c r="M26" s="36" t="str">
        <f t="shared" si="4"/>
        <v/>
      </c>
      <c r="N26" s="36" t="str">
        <f t="shared" si="4"/>
        <v/>
      </c>
      <c r="O26" s="36" t="str">
        <f t="shared" si="4"/>
        <v/>
      </c>
      <c r="P26" s="36" t="str">
        <f t="shared" si="4"/>
        <v/>
      </c>
      <c r="Q26" s="36" t="str">
        <f t="shared" si="5"/>
        <v/>
      </c>
      <c r="R26" s="9" t="str">
        <f t="shared" si="6"/>
        <v/>
      </c>
      <c r="S26" s="9" t="str">
        <f t="shared" si="7"/>
        <v/>
      </c>
      <c r="T26" s="37" t="str">
        <f t="shared" si="8"/>
        <v/>
      </c>
      <c r="U26" s="37" t="str">
        <f t="shared" si="9"/>
        <v/>
      </c>
      <c r="V26" s="50"/>
      <c r="W26" s="50"/>
    </row>
    <row r="27" spans="1:23" ht="21" customHeight="1">
      <c r="A27" s="7">
        <v>17</v>
      </c>
      <c r="B27" s="8" t="s">
        <v>75</v>
      </c>
      <c r="C27" s="9">
        <f t="shared" si="10"/>
        <v>13290</v>
      </c>
      <c r="D27" s="10">
        <f t="shared" ref="D27:D30" si="18">IF(AND($E$5=""),"",IF(AND(C27=""),"",ROUND((C27*125%),0)))</f>
        <v>16613</v>
      </c>
      <c r="E27" s="9">
        <f t="shared" si="1"/>
        <v>1329</v>
      </c>
      <c r="F27" s="10">
        <f t="shared" si="11"/>
        <v>0</v>
      </c>
      <c r="G27" s="37">
        <f t="shared" si="2"/>
        <v>31232</v>
      </c>
      <c r="H27" s="9" t="str">
        <f t="shared" si="12"/>
        <v/>
      </c>
      <c r="I27" s="10" t="str">
        <f t="shared" si="13"/>
        <v/>
      </c>
      <c r="J27" s="10" t="str">
        <f t="shared" si="14"/>
        <v/>
      </c>
      <c r="K27" s="10" t="str">
        <f t="shared" si="15"/>
        <v/>
      </c>
      <c r="L27" s="37" t="str">
        <f t="shared" si="3"/>
        <v/>
      </c>
      <c r="M27" s="36" t="str">
        <f t="shared" si="4"/>
        <v/>
      </c>
      <c r="N27" s="36" t="str">
        <f t="shared" si="4"/>
        <v/>
      </c>
      <c r="O27" s="36" t="str">
        <f t="shared" si="4"/>
        <v/>
      </c>
      <c r="P27" s="36" t="str">
        <f t="shared" si="4"/>
        <v/>
      </c>
      <c r="Q27" s="36" t="str">
        <f t="shared" si="5"/>
        <v/>
      </c>
      <c r="R27" s="9" t="str">
        <f t="shared" si="6"/>
        <v/>
      </c>
      <c r="S27" s="9" t="str">
        <f t="shared" si="7"/>
        <v/>
      </c>
      <c r="T27" s="37" t="str">
        <f t="shared" si="8"/>
        <v/>
      </c>
      <c r="U27" s="37" t="str">
        <f t="shared" si="9"/>
        <v/>
      </c>
      <c r="V27" s="50"/>
      <c r="W27" s="50"/>
    </row>
    <row r="28" spans="1:23" ht="21" customHeight="1">
      <c r="A28" s="7">
        <v>18</v>
      </c>
      <c r="B28" s="8" t="s">
        <v>76</v>
      </c>
      <c r="C28" s="9">
        <f t="shared" si="10"/>
        <v>13290</v>
      </c>
      <c r="D28" s="10">
        <f t="shared" si="18"/>
        <v>16613</v>
      </c>
      <c r="E28" s="9">
        <f t="shared" si="1"/>
        <v>1329</v>
      </c>
      <c r="F28" s="10">
        <f t="shared" si="11"/>
        <v>0</v>
      </c>
      <c r="G28" s="37">
        <f t="shared" si="2"/>
        <v>31232</v>
      </c>
      <c r="H28" s="9" t="str">
        <f t="shared" si="12"/>
        <v/>
      </c>
      <c r="I28" s="10" t="str">
        <f t="shared" si="13"/>
        <v/>
      </c>
      <c r="J28" s="10" t="str">
        <f t="shared" si="14"/>
        <v/>
      </c>
      <c r="K28" s="10" t="str">
        <f t="shared" si="15"/>
        <v/>
      </c>
      <c r="L28" s="37" t="str">
        <f t="shared" si="3"/>
        <v/>
      </c>
      <c r="M28" s="36" t="str">
        <f t="shared" si="4"/>
        <v/>
      </c>
      <c r="N28" s="36" t="str">
        <f t="shared" si="4"/>
        <v/>
      </c>
      <c r="O28" s="36" t="str">
        <f t="shared" si="4"/>
        <v/>
      </c>
      <c r="P28" s="36" t="str">
        <f t="shared" si="4"/>
        <v/>
      </c>
      <c r="Q28" s="36" t="str">
        <f t="shared" si="5"/>
        <v/>
      </c>
      <c r="R28" s="9" t="str">
        <f t="shared" si="6"/>
        <v/>
      </c>
      <c r="S28" s="9" t="str">
        <f t="shared" si="7"/>
        <v/>
      </c>
      <c r="T28" s="37" t="str">
        <f t="shared" si="8"/>
        <v/>
      </c>
      <c r="U28" s="37" t="str">
        <f t="shared" si="9"/>
        <v/>
      </c>
      <c r="V28" s="50"/>
      <c r="W28" s="50"/>
    </row>
    <row r="29" spans="1:23" ht="21" customHeight="1">
      <c r="A29" s="7">
        <v>19</v>
      </c>
      <c r="B29" s="8" t="s">
        <v>77</v>
      </c>
      <c r="C29" s="9">
        <f t="shared" si="10"/>
        <v>13290</v>
      </c>
      <c r="D29" s="10">
        <f t="shared" si="18"/>
        <v>16613</v>
      </c>
      <c r="E29" s="9">
        <f t="shared" si="1"/>
        <v>1329</v>
      </c>
      <c r="F29" s="10">
        <f t="shared" si="11"/>
        <v>0</v>
      </c>
      <c r="G29" s="37">
        <f t="shared" si="2"/>
        <v>31232</v>
      </c>
      <c r="H29" s="9" t="str">
        <f t="shared" si="12"/>
        <v/>
      </c>
      <c r="I29" s="10" t="str">
        <f t="shared" si="13"/>
        <v/>
      </c>
      <c r="J29" s="10" t="str">
        <f t="shared" si="14"/>
        <v/>
      </c>
      <c r="K29" s="10" t="str">
        <f t="shared" si="15"/>
        <v/>
      </c>
      <c r="L29" s="37" t="str">
        <f t="shared" si="3"/>
        <v/>
      </c>
      <c r="M29" s="36" t="str">
        <f t="shared" si="4"/>
        <v/>
      </c>
      <c r="N29" s="36" t="str">
        <f t="shared" si="4"/>
        <v/>
      </c>
      <c r="O29" s="36" t="str">
        <f t="shared" si="4"/>
        <v/>
      </c>
      <c r="P29" s="36" t="str">
        <f t="shared" si="4"/>
        <v/>
      </c>
      <c r="Q29" s="36" t="str">
        <f t="shared" si="5"/>
        <v/>
      </c>
      <c r="R29" s="9" t="str">
        <f t="shared" si="6"/>
        <v/>
      </c>
      <c r="S29" s="9" t="str">
        <f t="shared" si="7"/>
        <v/>
      </c>
      <c r="T29" s="37" t="str">
        <f t="shared" si="8"/>
        <v/>
      </c>
      <c r="U29" s="37" t="str">
        <f t="shared" si="9"/>
        <v/>
      </c>
      <c r="V29" s="50"/>
      <c r="W29" s="50"/>
    </row>
    <row r="30" spans="1:23" ht="21" customHeight="1">
      <c r="A30" s="7">
        <v>20</v>
      </c>
      <c r="B30" s="8" t="s">
        <v>78</v>
      </c>
      <c r="C30" s="9">
        <f t="shared" si="10"/>
        <v>13290</v>
      </c>
      <c r="D30" s="10">
        <f t="shared" si="18"/>
        <v>16613</v>
      </c>
      <c r="E30" s="9">
        <f t="shared" si="1"/>
        <v>1329</v>
      </c>
      <c r="F30" s="10">
        <f t="shared" si="11"/>
        <v>0</v>
      </c>
      <c r="G30" s="37">
        <f>IF(AND($E$5=""),"",IF(AND(C30=""),"",SUM(C30:F30)))</f>
        <v>31232</v>
      </c>
      <c r="H30" s="9" t="str">
        <f t="shared" si="12"/>
        <v/>
      </c>
      <c r="I30" s="10" t="str">
        <f t="shared" si="13"/>
        <v/>
      </c>
      <c r="J30" s="10" t="str">
        <f t="shared" si="14"/>
        <v/>
      </c>
      <c r="K30" s="10" t="str">
        <f t="shared" si="15"/>
        <v/>
      </c>
      <c r="L30" s="37" t="str">
        <f t="shared" si="3"/>
        <v/>
      </c>
      <c r="M30" s="36" t="str">
        <f t="shared" si="4"/>
        <v/>
      </c>
      <c r="N30" s="36" t="str">
        <f t="shared" si="4"/>
        <v/>
      </c>
      <c r="O30" s="36" t="str">
        <f t="shared" si="4"/>
        <v/>
      </c>
      <c r="P30" s="36" t="str">
        <f t="shared" si="4"/>
        <v/>
      </c>
      <c r="Q30" s="36" t="str">
        <f t="shared" si="5"/>
        <v/>
      </c>
      <c r="R30" s="9" t="str">
        <f t="shared" si="6"/>
        <v/>
      </c>
      <c r="S30" s="9" t="str">
        <f t="shared" si="7"/>
        <v/>
      </c>
      <c r="T30" s="37" t="str">
        <f t="shared" si="8"/>
        <v/>
      </c>
      <c r="U30" s="37" t="str">
        <f t="shared" si="9"/>
        <v/>
      </c>
      <c r="V30" s="50"/>
      <c r="W30" s="50"/>
    </row>
    <row r="31" spans="1:23" ht="24.95" customHeight="1">
      <c r="A31" s="81" t="s">
        <v>20</v>
      </c>
      <c r="B31" s="82"/>
      <c r="C31" s="14">
        <f t="shared" ref="C31:U31" si="19">IF(AND($E$5=""),"",SUM(C11:C19)+SUM(C20:C30))</f>
        <v>261900</v>
      </c>
      <c r="D31" s="14">
        <f t="shared" si="19"/>
        <v>304814</v>
      </c>
      <c r="E31" s="14">
        <f t="shared" si="19"/>
        <v>26190</v>
      </c>
      <c r="F31" s="14">
        <f t="shared" si="19"/>
        <v>0</v>
      </c>
      <c r="G31" s="15">
        <f t="shared" si="19"/>
        <v>592904</v>
      </c>
      <c r="H31" s="14">
        <f t="shared" si="19"/>
        <v>0</v>
      </c>
      <c r="I31" s="14">
        <f t="shared" si="19"/>
        <v>0</v>
      </c>
      <c r="J31" s="14">
        <f t="shared" si="19"/>
        <v>0</v>
      </c>
      <c r="K31" s="14">
        <f t="shared" si="19"/>
        <v>0</v>
      </c>
      <c r="L31" s="15">
        <f t="shared" si="19"/>
        <v>0</v>
      </c>
      <c r="M31" s="14">
        <f t="shared" si="19"/>
        <v>0</v>
      </c>
      <c r="N31" s="14">
        <f t="shared" si="19"/>
        <v>0</v>
      </c>
      <c r="O31" s="14">
        <f t="shared" si="19"/>
        <v>0</v>
      </c>
      <c r="P31" s="14">
        <f t="shared" si="19"/>
        <v>0</v>
      </c>
      <c r="Q31" s="15">
        <f t="shared" si="19"/>
        <v>0</v>
      </c>
      <c r="R31" s="14">
        <f t="shared" si="19"/>
        <v>0</v>
      </c>
      <c r="S31" s="14">
        <f t="shared" si="19"/>
        <v>0</v>
      </c>
      <c r="T31" s="15">
        <f t="shared" si="19"/>
        <v>0</v>
      </c>
      <c r="U31" s="16">
        <f t="shared" si="19"/>
        <v>0</v>
      </c>
      <c r="V31" s="79"/>
      <c r="W31" s="80"/>
    </row>
    <row r="32" spans="1:23" ht="18.75">
      <c r="B32" s="56"/>
      <c r="C32" s="56"/>
      <c r="D32" s="56"/>
      <c r="E32" s="56"/>
      <c r="F32" s="56"/>
      <c r="G32" s="56"/>
      <c r="H32" s="56"/>
      <c r="I32" s="56"/>
      <c r="J32" s="56"/>
      <c r="K32" s="75" t="s">
        <v>21</v>
      </c>
      <c r="L32" s="75"/>
      <c r="M32" s="76" t="str">
        <f>IF(AND($E$5=""),"",IF(AND(U31=0),"","( Rs. "&amp;LOOKUP(IF(INT(RIGHT(U31,7)/100000)&gt;19,INT(RIGHT(U31,7)/1000000),IF(INT(RIGHT(U31,7)/100000)&gt;=10,INT(RIGHT(U31,7)/100000),0)),{0,1,2,3,4,5,6,7,8,9,10,11,12,13,14,15,16,17,18,19},{""," TEN "," TWENTY "," THIRTY "," FOURTY "," FIFTY "," SIXTY "," SEVENTY "," EIGHTY "," NINETY "," TEN "," ELEVEN "," TWELVE "," THIRTEEN "," FOURTEEN "," FIFTEEN "," SIXTEEN"," SEVENTEEN"," EIGHTEEN "," NINETEEN "})&amp;IF((IF(INT(RIGHT(U31,7)/100000)&gt;19,INT(RIGHT(U31,7)/1000000),IF(INT(RIGHT(U31,7)/100000)&gt;=10,INT(RIGHT(U31,7)/100000),0))+IF(INT(RIGHT(U31,7)/100000)&gt;19,INT(RIGHT(U31,6)/100000),IF(INT(RIGHT(U31,7)/100000)&gt;10,0,INT(RIGHT(U31,6)/100000))))&gt;0,LOOKUP(IF(INT(RIGHT(U31,7)/100000)&gt;19,INT(RIGHT(U31,6)/100000),IF(INT(RIGHT(U31,7)/100000)&gt;10,0,INT(RIGHT(U31,6)/100000))),{0,1,2,3,4,5,6,7,8,9,10,11,12,13,14,15,16,17,18,19},{""," ONE "," TWO "," THREE "," FOUR "," FIVE "," SIX "," SEVEN "," EIGHT "," NINE "," TEN "," ELEVEN "," TWELVE "," THIRTEEN "," FOURTEEN "," FIFTEEN "," SIXTEEN"," SEVENTEEN"," EIGHTEEN "," NINETEEN "})&amp;" Lac. "," ")&amp;LOOKUP(IF(INT(RIGHT(U31,5)/1000)&gt;19,INT(RIGHT(U31,5)/10000),IF(INT(RIGHT(U31,5)/1000)&gt;=10,INT(RIGHT(U31,5)/1000),0)),{0,1,2,3,4,5,6,7,8,9,10,11,12,13,14,15,16,17,18,19},{""," TEN "," TWENTY "," THIRTY "," FOURTY "," FIFTY "," SIXTY "," SEVENTY "," EIGHTY "," NINETY "," TEN "," ELEVEN "," TWELVE "," THIRTEEN "," FOURTEEN "," FIFTEEN "," SIXTEEN"," SEVENTEEN"," EIGHTEEN "," NINETEEN "})&amp;IF((IF(INT(RIGHT(U31,5)/1000)&gt;19,INT(RIGHT(U31,4)/1000),IF(INT(RIGHT(U31,5)/1000)&gt;10,0,INT(RIGHT(U31,4)/1000)))+IF(INT(RIGHT(U31,5)/1000)&gt;19,INT(RIGHT(U31,5)/10000),IF(INT(RIGHT(U31,5)/1000)&gt;=10,INT(RIGHT(U31,5)/1000),0)))&gt;0,LOOKUP(IF(INT(RIGHT(U31,5)/1000)&gt;19,INT(RIGHT(U31,4)/1000),IF(INT(RIGHT(U31,5)/1000)&gt;10,0,INT(RIGHT(U31,4)/1000))),{0,1,2,3,4,5,6,7,8,9,10,11,12,13,14,15,16,17,18,19},{""," ONE "," TWO "," THREE "," FOUR "," FIVE "," SIX "," SEVEN "," EIGHT "," NINE "," TEN "," ELEVEN "," TWELVE "," THIRTEEN "," FOURTEEN "," FIFTEEN "," SIXTEEN"," SEVENTEEN"," EIGHTEEN "," NINETEEN "})&amp;" THOUSAND "," ")&amp;IF((INT((RIGHT(U31,3))/100))&gt;0,LOOKUP(INT((RIGHT(U31,3))/100),{0,1,2,3,4,5,6,7,8,9,10,11,12,13,14,15,16,17,18,19},{""," ONE "," TWO "," THREE "," FOUR "," FIVE "," SIX "," SEVEN "," EIGHT "," NINE "," TEN "," ELEVEN "," TWELVE "," THIRTEEN "," FOURTEEN "," FIFTEEN "," SIXTEEN"," SEVENTEEN"," EIGHTEEN "," NINETEEN "})&amp;" HUNDRED "," ")&amp;LOOKUP(IF(INT(RIGHT(U31,2))&gt;19,INT(RIGHT(U31,2)/10),IF(INT(RIGHT(U31,2))&gt;=10,INT(RIGHT(U31,2)),0)),{0,1,2,3,4,5,6,7,8,9,10,11,12,13,14,15,16,17,18,19},{""," TEN "," TWENTY "," THIRTY "," FOURTY "," FIFTY "," SIXTY "," SEVENTY "," EIGHTY "," NINETY "," TEN "," ELEVEN "," TWELVE "," THIRTEEN "," FOURTEEN "," FIFTEEN "," SIXTEEN"," SEVENTEEN"," EIGHTEEN "," NINETEEN "})&amp;LOOKUP(IF(INT(RIGHT(U31,2))&lt;10,INT(RIGHT(U31,1)),IF(INT(RIGHT(U31,2))&lt;20,0,INT(RIGHT(U31,1)))),{0,1,2,3,4,5,6,7,8,9,10,11,12,13,14,15,16,17,18,19},{""," ONE "," TWO "," THREE "," FOUR "," FIVE "," SIX "," SEVEN "," EIGHT "," NINE "," TEN "," ELEVEN "," TWELVE "," THIRTEEN "," FOURTEEN "," FIFTEEN "," SIXTEEN"," SEVENTEEN"," EIGHTEEN "," NINETEEN "})&amp;" Only)"))</f>
        <v/>
      </c>
      <c r="N32" s="76"/>
      <c r="O32" s="76"/>
      <c r="P32" s="76"/>
      <c r="Q32" s="76"/>
      <c r="R32" s="76"/>
      <c r="S32" s="76"/>
      <c r="T32" s="76"/>
      <c r="U32" s="76"/>
      <c r="V32" s="76"/>
      <c r="W32" s="76"/>
    </row>
    <row r="33" spans="1:23" ht="18.75">
      <c r="A33" s="23"/>
      <c r="B33" s="44" t="s">
        <v>44</v>
      </c>
      <c r="C33" s="116"/>
      <c r="D33" s="116"/>
      <c r="E33" s="116"/>
      <c r="F33" s="116"/>
      <c r="G33" s="116"/>
      <c r="H33" s="116"/>
      <c r="I33" s="24"/>
      <c r="J33" s="117" t="s">
        <v>45</v>
      </c>
      <c r="K33" s="117"/>
      <c r="L33" s="118"/>
      <c r="M33" s="118"/>
      <c r="T33" s="38"/>
      <c r="U33" s="38"/>
      <c r="V33" s="38"/>
      <c r="W33" s="38"/>
    </row>
    <row r="34" spans="1:23" ht="18.75">
      <c r="A34" s="23"/>
      <c r="B34" s="120" t="s">
        <v>48</v>
      </c>
      <c r="C34" s="120"/>
      <c r="D34" s="120"/>
      <c r="E34" s="120"/>
      <c r="F34" s="120"/>
      <c r="G34" s="120"/>
      <c r="H34" s="120"/>
      <c r="I34" s="120"/>
      <c r="J34" s="25"/>
      <c r="K34" s="25"/>
      <c r="L34" s="25"/>
      <c r="M34" s="25"/>
      <c r="T34" s="121" t="s">
        <v>47</v>
      </c>
      <c r="U34" s="121"/>
      <c r="V34" s="121"/>
      <c r="W34" s="121"/>
    </row>
    <row r="35" spans="1:23" ht="18.75">
      <c r="A35" s="26">
        <v>1</v>
      </c>
      <c r="B35" s="119" t="s">
        <v>51</v>
      </c>
      <c r="C35" s="119"/>
      <c r="D35" s="119"/>
      <c r="E35" s="119"/>
      <c r="F35" s="119"/>
      <c r="G35" s="119"/>
      <c r="H35" s="24"/>
      <c r="I35" s="24"/>
      <c r="J35" s="23"/>
      <c r="K35" s="23"/>
      <c r="L35" s="23"/>
      <c r="M35" s="23"/>
      <c r="T35" s="122" t="s">
        <v>46</v>
      </c>
      <c r="U35" s="122"/>
      <c r="V35" s="122"/>
      <c r="W35" s="122"/>
    </row>
    <row r="36" spans="1:23" ht="18.75">
      <c r="A36" s="45">
        <v>2</v>
      </c>
      <c r="B36" s="123" t="s">
        <v>50</v>
      </c>
      <c r="C36" s="123"/>
      <c r="D36" s="123"/>
      <c r="E36" s="123"/>
      <c r="F36" s="114" t="str">
        <f>IF(AND($E$5=""),"",CONCATENATE(E5,",","  ",J5))</f>
        <v>HEERA LAL JAT,  TEACHER</v>
      </c>
      <c r="G36" s="114"/>
      <c r="H36" s="114"/>
      <c r="I36" s="114"/>
      <c r="J36" s="44"/>
      <c r="K36" s="23"/>
      <c r="L36" s="23"/>
      <c r="M36" s="23"/>
      <c r="T36" s="115" t="s">
        <v>35</v>
      </c>
      <c r="U36" s="115"/>
      <c r="V36" s="115"/>
      <c r="W36" s="115"/>
    </row>
    <row r="37" spans="1:23" ht="18.75">
      <c r="A37" s="30">
        <v>3</v>
      </c>
      <c r="B37" s="123" t="s">
        <v>49</v>
      </c>
      <c r="C37" s="123"/>
      <c r="D37" s="32"/>
      <c r="E37" s="32"/>
      <c r="F37" s="23"/>
      <c r="G37" s="23"/>
      <c r="H37" s="23"/>
      <c r="I37" s="33"/>
      <c r="J37" s="35"/>
      <c r="K37" s="35"/>
      <c r="L37" s="35"/>
      <c r="M37" s="35"/>
      <c r="R37" s="35"/>
      <c r="S37" s="35"/>
      <c r="T37" s="115"/>
      <c r="U37" s="115"/>
      <c r="V37" s="115"/>
      <c r="W37" s="115"/>
    </row>
    <row r="38" spans="1:23" ht="18.75">
      <c r="A38" s="32"/>
      <c r="B38" s="32"/>
      <c r="C38" s="32"/>
      <c r="D38" s="32"/>
      <c r="E38" s="32"/>
      <c r="F38" s="23"/>
      <c r="G38" s="23"/>
      <c r="H38" s="23"/>
      <c r="I38" s="33"/>
      <c r="J38" s="34"/>
      <c r="K38" s="34"/>
      <c r="L38" s="34"/>
      <c r="M38" s="34"/>
      <c r="R38" s="34"/>
      <c r="S38" s="34"/>
      <c r="T38" s="38"/>
      <c r="U38" s="38"/>
      <c r="V38" s="38"/>
      <c r="W38" s="38"/>
    </row>
    <row r="39" spans="1:23" ht="18.75">
      <c r="A39" s="23"/>
      <c r="B39" s="23"/>
      <c r="C39" s="23"/>
      <c r="D39" s="23"/>
      <c r="E39" s="23"/>
      <c r="F39" s="23"/>
      <c r="G39" s="23"/>
      <c r="H39" s="23"/>
      <c r="I39" s="33"/>
      <c r="J39" s="39"/>
      <c r="K39" s="39"/>
      <c r="L39" s="39"/>
      <c r="M39" s="39"/>
      <c r="R39" s="39"/>
      <c r="S39" s="39"/>
      <c r="T39" s="38"/>
      <c r="U39" s="38"/>
      <c r="V39" s="38"/>
      <c r="W39" s="38"/>
    </row>
    <row r="40" spans="1:23" ht="18.75">
      <c r="A40" s="23"/>
      <c r="B40" s="23"/>
      <c r="C40" s="23"/>
      <c r="D40" s="23"/>
      <c r="E40" s="23"/>
      <c r="F40" s="23"/>
      <c r="G40" s="23"/>
      <c r="H40" s="23"/>
      <c r="I40" s="23"/>
      <c r="J40" s="39"/>
      <c r="K40" s="39"/>
      <c r="L40" s="39"/>
      <c r="M40" s="39"/>
      <c r="R40" s="39"/>
      <c r="S40" s="39"/>
      <c r="T40" s="39"/>
    </row>
  </sheetData>
  <sheetProtection password="C1FB" sheet="1" objects="1" scenarios="1" formatCells="0" formatColumns="0" formatRows="0" selectLockedCells="1"/>
  <mergeCells count="43">
    <mergeCell ref="F36:I36"/>
    <mergeCell ref="T36:W37"/>
    <mergeCell ref="K32:L32"/>
    <mergeCell ref="C33:H33"/>
    <mergeCell ref="J33:K33"/>
    <mergeCell ref="L33:M33"/>
    <mergeCell ref="B35:G35"/>
    <mergeCell ref="B34:I34"/>
    <mergeCell ref="T34:W34"/>
    <mergeCell ref="T35:W35"/>
    <mergeCell ref="B37:C37"/>
    <mergeCell ref="B36:E36"/>
    <mergeCell ref="R9:R10"/>
    <mergeCell ref="S9:S10"/>
    <mergeCell ref="T9:T10"/>
    <mergeCell ref="A1:E1"/>
    <mergeCell ref="F1:R1"/>
    <mergeCell ref="E5:H5"/>
    <mergeCell ref="J5:L5"/>
    <mergeCell ref="M5:O5"/>
    <mergeCell ref="A31:B31"/>
    <mergeCell ref="V31:W31"/>
    <mergeCell ref="M32:W32"/>
    <mergeCell ref="P5:W5"/>
    <mergeCell ref="C3:T3"/>
    <mergeCell ref="F4:Q4"/>
    <mergeCell ref="U9:U10"/>
    <mergeCell ref="V9:V10"/>
    <mergeCell ref="W9:W10"/>
    <mergeCell ref="B5:D5"/>
    <mergeCell ref="B6:V7"/>
    <mergeCell ref="A9:A10"/>
    <mergeCell ref="B9:B10"/>
    <mergeCell ref="C9:G9"/>
    <mergeCell ref="H9:L9"/>
    <mergeCell ref="M9:Q9"/>
    <mergeCell ref="AI15:AJ15"/>
    <mergeCell ref="AI16:AJ16"/>
    <mergeCell ref="AI10:AJ10"/>
    <mergeCell ref="AI11:AJ11"/>
    <mergeCell ref="AI12:AJ12"/>
    <mergeCell ref="AI13:AJ13"/>
    <mergeCell ref="AI14:AJ14"/>
  </mergeCells>
  <hyperlinks>
    <hyperlink ref="AI15" r:id="rId1"/>
  </hyperlinks>
  <pageMargins left="0.5" right="0.4" top="0.5" bottom="0.5" header="0.3" footer="0.3"/>
  <pageSetup paperSize="9" scale="57" orientation="landscape" r:id="rId2"/>
  <drawing r:id="rId3"/>
</worksheet>
</file>

<file path=xl/worksheets/sheet3.xml><?xml version="1.0" encoding="utf-8"?>
<worksheet xmlns="http://schemas.openxmlformats.org/spreadsheetml/2006/main" xmlns:r="http://schemas.openxmlformats.org/officeDocument/2006/relationships">
  <dimension ref="A1:AF29"/>
  <sheetViews>
    <sheetView topLeftCell="A4" workbookViewId="0">
      <selection activeCell="AE10" sqref="AE10"/>
    </sheetView>
  </sheetViews>
  <sheetFormatPr defaultRowHeight="15"/>
  <cols>
    <col min="1" max="1" width="3.7109375" style="1" customWidth="1"/>
    <col min="2" max="2" width="8.5703125" style="1" customWidth="1"/>
    <col min="3" max="3" width="8.42578125" style="1" customWidth="1"/>
    <col min="4" max="4" width="7.28515625" style="1" customWidth="1"/>
    <col min="5" max="5" width="7.42578125" style="1" customWidth="1"/>
    <col min="6" max="6" width="7" style="1" customWidth="1"/>
    <col min="7" max="7" width="8.7109375" style="1" customWidth="1"/>
    <col min="8" max="8" width="9.140625" style="1"/>
    <col min="9" max="9" width="8.7109375" style="1" customWidth="1"/>
    <col min="10" max="10" width="7.7109375" style="1" customWidth="1"/>
    <col min="11" max="11" width="7.28515625" style="1" customWidth="1"/>
    <col min="12" max="12" width="9.140625" style="1"/>
    <col min="13" max="13" width="6.7109375" style="1" customWidth="1"/>
    <col min="14" max="14" width="7.85546875" style="1" customWidth="1"/>
    <col min="15" max="16" width="6.7109375" style="1" customWidth="1"/>
    <col min="17" max="17" width="8" style="1" customWidth="1"/>
    <col min="18" max="18" width="6.5703125" style="1" customWidth="1"/>
    <col min="19" max="20" width="6.7109375" style="1" customWidth="1"/>
    <col min="21" max="21" width="6.140625" style="1" customWidth="1"/>
    <col min="22" max="22" width="6.28515625" style="1" customWidth="1"/>
    <col min="23" max="26" width="6.7109375" style="1" customWidth="1"/>
    <col min="27" max="28" width="7.140625" style="1" customWidth="1"/>
    <col min="29" max="29" width="7.85546875" style="1" customWidth="1"/>
    <col min="30" max="30" width="11.140625" style="1" customWidth="1"/>
    <col min="31" max="31" width="8" style="1" customWidth="1"/>
    <col min="32" max="32" width="9.140625" style="1" customWidth="1"/>
    <col min="33" max="16384" width="9.140625" style="1"/>
  </cols>
  <sheetData>
    <row r="1" spans="1:32" ht="60" customHeight="1">
      <c r="A1" s="17"/>
      <c r="B1" s="17"/>
      <c r="C1" s="17"/>
      <c r="D1" s="43"/>
      <c r="E1" s="43"/>
      <c r="F1" s="43"/>
      <c r="G1" s="43"/>
      <c r="H1" s="43"/>
      <c r="I1" s="43"/>
      <c r="J1" s="43"/>
      <c r="K1" s="43"/>
      <c r="L1" s="46"/>
      <c r="M1" s="46"/>
      <c r="N1" s="42"/>
      <c r="O1" s="42"/>
      <c r="P1" s="42"/>
      <c r="Q1" s="47"/>
      <c r="R1" s="47"/>
      <c r="S1" s="47"/>
      <c r="T1" s="42"/>
      <c r="U1" s="42"/>
      <c r="V1" s="42"/>
      <c r="W1" s="42"/>
      <c r="X1" s="42"/>
      <c r="Y1" s="42"/>
      <c r="Z1" s="48"/>
      <c r="AA1" s="48"/>
      <c r="AB1" s="18"/>
      <c r="AC1" s="17"/>
      <c r="AD1" s="19"/>
      <c r="AE1" s="20"/>
      <c r="AF1" s="17"/>
    </row>
    <row r="3" spans="1:32" ht="18.75" customHeight="1">
      <c r="B3" s="2"/>
      <c r="C3" s="2"/>
      <c r="F3" s="92" t="s">
        <v>0</v>
      </c>
      <c r="G3" s="92"/>
      <c r="H3" s="92"/>
      <c r="I3" s="92"/>
      <c r="J3" s="92"/>
      <c r="K3" s="92"/>
      <c r="L3" s="92"/>
      <c r="M3" s="92"/>
      <c r="N3" s="92"/>
      <c r="O3" s="92"/>
      <c r="P3" s="92"/>
      <c r="Q3" s="92"/>
      <c r="R3" s="92"/>
      <c r="S3" s="92"/>
      <c r="T3" s="92"/>
      <c r="U3" s="92"/>
      <c r="V3" s="92"/>
      <c r="W3" s="92"/>
      <c r="X3" s="92"/>
      <c r="Y3" s="92"/>
      <c r="Z3" s="92"/>
    </row>
    <row r="4" spans="1:32" ht="17.25" customHeight="1">
      <c r="M4" s="93" t="s">
        <v>1</v>
      </c>
      <c r="N4" s="93"/>
      <c r="O4" s="93"/>
      <c r="P4" s="93"/>
      <c r="Q4" s="93"/>
    </row>
    <row r="5" spans="1:32" ht="16.5" customHeight="1">
      <c r="C5" s="126" t="s">
        <v>22</v>
      </c>
      <c r="D5" s="126"/>
      <c r="E5" s="89" t="s">
        <v>52</v>
      </c>
      <c r="F5" s="89"/>
      <c r="G5" s="89"/>
      <c r="H5" s="89"/>
      <c r="I5" s="41" t="s">
        <v>23</v>
      </c>
      <c r="J5" s="90" t="s">
        <v>24</v>
      </c>
      <c r="K5" s="90"/>
      <c r="L5" s="90"/>
      <c r="M5" s="126" t="s">
        <v>25</v>
      </c>
      <c r="N5" s="126"/>
      <c r="O5" s="126"/>
      <c r="P5" s="90" t="s">
        <v>26</v>
      </c>
      <c r="Q5" s="90"/>
      <c r="R5" s="90"/>
      <c r="S5" s="90"/>
      <c r="T5" s="90"/>
      <c r="U5" s="90"/>
      <c r="V5" s="90"/>
      <c r="W5" s="90"/>
      <c r="X5" s="90"/>
      <c r="Y5" s="90"/>
      <c r="Z5" s="90"/>
      <c r="AA5" s="90"/>
      <c r="AB5" s="124"/>
      <c r="AC5" s="124"/>
      <c r="AD5" s="3"/>
      <c r="AE5" s="3"/>
    </row>
    <row r="6" spans="1:32" ht="32.25" customHeight="1">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row>
    <row r="7" spans="1:32" ht="12.75" customHeight="1">
      <c r="A7" s="4"/>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2" ht="26.25" customHeight="1">
      <c r="A8" s="63" t="s">
        <v>3</v>
      </c>
      <c r="B8" s="63" t="s">
        <v>4</v>
      </c>
      <c r="C8" s="64" t="s">
        <v>93</v>
      </c>
      <c r="D8" s="64"/>
      <c r="E8" s="64"/>
      <c r="F8" s="64"/>
      <c r="G8" s="64"/>
      <c r="H8" s="64" t="s">
        <v>89</v>
      </c>
      <c r="I8" s="64"/>
      <c r="J8" s="64"/>
      <c r="K8" s="64"/>
      <c r="L8" s="64"/>
      <c r="M8" s="65" t="s">
        <v>5</v>
      </c>
      <c r="N8" s="65"/>
      <c r="O8" s="65"/>
      <c r="P8" s="65"/>
      <c r="Q8" s="65"/>
      <c r="R8" s="125" t="s">
        <v>2</v>
      </c>
      <c r="S8" s="125"/>
      <c r="T8" s="125"/>
      <c r="U8" s="125" t="s">
        <v>6</v>
      </c>
      <c r="V8" s="125"/>
      <c r="W8" s="125"/>
      <c r="X8" s="125" t="s">
        <v>7</v>
      </c>
      <c r="Y8" s="125"/>
      <c r="Z8" s="125"/>
      <c r="AA8" s="83" t="s">
        <v>8</v>
      </c>
      <c r="AB8" s="66" t="s">
        <v>9</v>
      </c>
      <c r="AC8" s="67" t="s">
        <v>10</v>
      </c>
      <c r="AD8" s="67" t="s">
        <v>11</v>
      </c>
      <c r="AE8" s="69" t="s">
        <v>12</v>
      </c>
      <c r="AF8" s="69" t="s">
        <v>13</v>
      </c>
    </row>
    <row r="9" spans="1:32" ht="39.75" customHeight="1">
      <c r="A9" s="63"/>
      <c r="B9" s="63"/>
      <c r="C9" s="53" t="s">
        <v>14</v>
      </c>
      <c r="D9" s="53" t="s">
        <v>15</v>
      </c>
      <c r="E9" s="53" t="s">
        <v>16</v>
      </c>
      <c r="F9" s="53" t="s">
        <v>17</v>
      </c>
      <c r="G9" s="53" t="s">
        <v>18</v>
      </c>
      <c r="H9" s="53" t="s">
        <v>14</v>
      </c>
      <c r="I9" s="53" t="s">
        <v>15</v>
      </c>
      <c r="J9" s="53" t="s">
        <v>16</v>
      </c>
      <c r="K9" s="53" t="s">
        <v>17</v>
      </c>
      <c r="L9" s="53" t="s">
        <v>18</v>
      </c>
      <c r="M9" s="53" t="s">
        <v>14</v>
      </c>
      <c r="N9" s="53" t="s">
        <v>15</v>
      </c>
      <c r="O9" s="53" t="s">
        <v>16</v>
      </c>
      <c r="P9" s="53" t="s">
        <v>17</v>
      </c>
      <c r="Q9" s="53" t="s">
        <v>18</v>
      </c>
      <c r="R9" s="51" t="s">
        <v>91</v>
      </c>
      <c r="S9" s="51" t="s">
        <v>92</v>
      </c>
      <c r="T9" s="52" t="s">
        <v>19</v>
      </c>
      <c r="U9" s="51" t="s">
        <v>91</v>
      </c>
      <c r="V9" s="51" t="s">
        <v>92</v>
      </c>
      <c r="W9" s="52" t="s">
        <v>19</v>
      </c>
      <c r="X9" s="51" t="s">
        <v>91</v>
      </c>
      <c r="Y9" s="51" t="s">
        <v>92</v>
      </c>
      <c r="Z9" s="52" t="s">
        <v>19</v>
      </c>
      <c r="AA9" s="83"/>
      <c r="AB9" s="66"/>
      <c r="AC9" s="67"/>
      <c r="AD9" s="67"/>
      <c r="AE9" s="69"/>
      <c r="AF9" s="69"/>
    </row>
    <row r="10" spans="1:32" ht="24.95" customHeight="1">
      <c r="A10" s="7">
        <v>1</v>
      </c>
      <c r="B10" s="61" t="s">
        <v>88</v>
      </c>
      <c r="C10" s="11">
        <v>15000</v>
      </c>
      <c r="D10" s="11">
        <v>16000</v>
      </c>
      <c r="E10" s="11">
        <v>1500</v>
      </c>
      <c r="F10" s="11"/>
      <c r="G10" s="37">
        <f>IF(AND($E$5=""),"",IF(AND(C10=""),"",SUM(C10:F10)))</f>
        <v>32500</v>
      </c>
      <c r="H10" s="11">
        <v>14000</v>
      </c>
      <c r="I10" s="11">
        <v>15000</v>
      </c>
      <c r="J10" s="11">
        <v>1400</v>
      </c>
      <c r="K10" s="11"/>
      <c r="L10" s="37">
        <f>IF(AND($E$5=""),"",IF(AND(H10=""),"",SUM(H10:K10)))</f>
        <v>30400</v>
      </c>
      <c r="M10" s="37">
        <f>IF(AND(C10=""),"",IF(AND(H10=""),"",C10-H10))</f>
        <v>1000</v>
      </c>
      <c r="N10" s="37">
        <f>IF(AND(D10=""),"",IF(AND(I10=""),"",D10-I10))</f>
        <v>1000</v>
      </c>
      <c r="O10" s="37">
        <f>IF(AND(E10=""),"",IF(AND(J10=""),"",E10-J10))</f>
        <v>100</v>
      </c>
      <c r="P10" s="37" t="str">
        <f>IF(AND(F10=""),"",IF(AND(K10=""),"",F10-K10))</f>
        <v/>
      </c>
      <c r="Q10" s="36">
        <f>IF(AND($E$5=""),"",IF(AND(M10=""),"",SUM(M10:P10)))</f>
        <v>2100</v>
      </c>
      <c r="R10" s="11"/>
      <c r="S10" s="11"/>
      <c r="T10" s="36" t="str">
        <f>IF(AND($E$5=""),"",IF(AND(R10=""),"",IF(AND(S10=""),"",R10-S10)))</f>
        <v/>
      </c>
      <c r="U10" s="11"/>
      <c r="V10" s="11"/>
      <c r="W10" s="36" t="str">
        <f>IF(AND($E$5=""),"",IF(AND(U10=""),"",IF(AND(V10=""),"",U10-V10)))</f>
        <v/>
      </c>
      <c r="X10" s="11"/>
      <c r="Y10" s="11"/>
      <c r="Z10" s="36" t="str">
        <f>IF(AND($E$5=""),"",IF(AND(X10=""),"",IF(AND(Y10=""),"",X10-Y10)))</f>
        <v/>
      </c>
      <c r="AA10" s="9">
        <f>IF(AND(C10=""),"",IF(AND(Q10=""),"",IF(AND(R10=""),ROUND((Q10*10%),0),"")))</f>
        <v>210</v>
      </c>
      <c r="AB10" s="9">
        <f>IF(AND(C10=""),"",IF(AND(C10=0),"",IF(AND(Q10=""),"",ROUND((Q10*10%),0))))</f>
        <v>210</v>
      </c>
      <c r="AC10" s="37">
        <f>IF(AND(Q10=""),"",SUM(T10,W10,Z10,AA10,AB10))</f>
        <v>420</v>
      </c>
      <c r="AD10" s="37">
        <f>IF(AND(Q10=""),"",IF(AND(C10=0),"",IF(AND(AC10=""),Q10,Q10-AC10)))</f>
        <v>1680</v>
      </c>
      <c r="AE10" s="54"/>
      <c r="AF10" s="54"/>
    </row>
    <row r="11" spans="1:32" ht="24.95" customHeight="1">
      <c r="A11" s="7">
        <v>2</v>
      </c>
      <c r="B11" s="61"/>
      <c r="C11" s="9">
        <f>IF(AND($E$5=""),"",IF(AND(C10=""),"",C10))</f>
        <v>15000</v>
      </c>
      <c r="D11" s="10">
        <f>IF(AND($E$5=""),"",IF(AND($C11=""),"",IF(AND(D10=""),"",D10)))</f>
        <v>16000</v>
      </c>
      <c r="E11" s="10">
        <f>IF(AND($E$5=""),"",IF(AND($C11=""),"",IF(AND(E10=""),"",E10)))</f>
        <v>1500</v>
      </c>
      <c r="F11" s="10" t="str">
        <f>IF(AND($E$5=""),"",IF(AND($C11=""),"",IF(AND(F10=""),"",F10)))</f>
        <v/>
      </c>
      <c r="G11" s="37">
        <f t="shared" ref="G11:G16" si="0">IF(AND($E$5=""),"",IF(AND(C11=""),"",SUM(C11:F11)))</f>
        <v>32500</v>
      </c>
      <c r="H11" s="9">
        <f>IF(AND($E$5=""),"",IF(AND(H10=""),"",H10))</f>
        <v>14000</v>
      </c>
      <c r="I11" s="10">
        <f>IF(AND($E$5=""),"",IF(AND($H11=""),"",IF(AND(I10=""),"",I10)))</f>
        <v>15000</v>
      </c>
      <c r="J11" s="10">
        <f t="shared" ref="J11:K11" si="1">IF(AND($E$5=""),"",IF(AND($H11=""),"",IF(AND(J10=""),"",J10)))</f>
        <v>1400</v>
      </c>
      <c r="K11" s="10" t="str">
        <f t="shared" si="1"/>
        <v/>
      </c>
      <c r="L11" s="37">
        <f t="shared" ref="L11:L16" si="2">IF(AND($E$5=""),"",IF(AND(H11=""),"",SUM(H11:K11)))</f>
        <v>30400</v>
      </c>
      <c r="M11" s="37">
        <f>IF(AND(C11=""),"",IF(AND(H11=""),"",C11-H11))</f>
        <v>1000</v>
      </c>
      <c r="N11" s="37">
        <f>IF(AND(D11=""),"",IF(AND(I11=""),"",D11-I11))</f>
        <v>1000</v>
      </c>
      <c r="O11" s="37">
        <f t="shared" ref="O11:O16" si="3">IF(AND(E11=""),"",IF(AND(J11=""),"",E11-J11))</f>
        <v>100</v>
      </c>
      <c r="P11" s="37" t="str">
        <f>IF(AND(F11=""),"",IF(AND(K11=""),"",F11-K11))</f>
        <v/>
      </c>
      <c r="Q11" s="36">
        <f t="shared" ref="Q11:Q16" si="4">IF(AND($E$5=""),"",IF(AND(M11=""),"",SUM(M11:P11)))</f>
        <v>2100</v>
      </c>
      <c r="R11" s="10" t="str">
        <f>IF(AND($E$5=""),"",IF(AND($C11=""),"",IF(AND(R10=""),"",R10)))</f>
        <v/>
      </c>
      <c r="S11" s="10" t="str">
        <f>IF(AND($E$5=""),"",IF(AND($C11=""),"",IF(AND(S10=""),"",S10)))</f>
        <v/>
      </c>
      <c r="T11" s="36" t="str">
        <f t="shared" ref="T11:T16" si="5">IF(AND($E$5=""),"",IF(AND(R11=""),"",IF(AND(S11=""),"",R11-S11)))</f>
        <v/>
      </c>
      <c r="U11" s="10" t="str">
        <f>IF(AND($E$5=""),"",IF(AND($C11=""),"",IF(AND(U10=""),"",U10)))</f>
        <v/>
      </c>
      <c r="V11" s="10" t="str">
        <f>IF(AND($E$5=""),"",IF(AND($C11=""),"",IF(AND(V10=""),"",V10)))</f>
        <v/>
      </c>
      <c r="W11" s="36" t="str">
        <f t="shared" ref="W11:W15" si="6">IF(AND($E$5=""),"",IF(AND(U11=""),"",IF(AND(V11=""),"",U11-V11)))</f>
        <v/>
      </c>
      <c r="X11" s="10" t="str">
        <f>IF(AND($E$5=""),"",IF(AND($C11=""),"",IF(AND(X10=""),"",X10)))</f>
        <v/>
      </c>
      <c r="Y11" s="10" t="str">
        <f>IF(AND($E$5=""),"",IF(AND($C11=""),"",IF(AND(Y10=""),"",Y10)))</f>
        <v/>
      </c>
      <c r="Z11" s="36" t="str">
        <f t="shared" ref="Z11:Z16" si="7">IF(AND($E$5=""),"",IF(AND(X11=""),"",IF(AND(Y11=""),"",X11-Y11)))</f>
        <v/>
      </c>
      <c r="AA11" s="9">
        <f t="shared" ref="AA11:AA16" si="8">IF(AND(C11=""),"",IF(AND(Q11=""),"",IF(AND(R11=""),ROUND((Q11*10%),0),"")))</f>
        <v>210</v>
      </c>
      <c r="AB11" s="9">
        <f t="shared" ref="AB11:AB16" si="9">IF(AND(C11=""),"",IF(AND(C11=0),"",IF(AND(Q11=""),"",ROUND((Q11*10%),0))))</f>
        <v>210</v>
      </c>
      <c r="AC11" s="37">
        <f t="shared" ref="AC11:AC16" si="10">IF(AND(Q11=""),"",SUM(T11,W11,Z11,AA11,AB11))</f>
        <v>420</v>
      </c>
      <c r="AD11" s="37">
        <f t="shared" ref="AD11:AD16" si="11">IF(AND(Q11=""),"",IF(AND(C11=0),"",IF(AND(AC11=""),Q11,Q11-AC11)))</f>
        <v>1680</v>
      </c>
      <c r="AE11" s="54"/>
      <c r="AF11" s="54"/>
    </row>
    <row r="12" spans="1:32" ht="24.95" customHeight="1">
      <c r="A12" s="7">
        <v>3</v>
      </c>
      <c r="B12" s="61"/>
      <c r="C12" s="9">
        <f t="shared" ref="C12:C21" si="12">IF(AND($E$5=""),"",IF(AND(C11=""),"",C11))</f>
        <v>15000</v>
      </c>
      <c r="D12" s="10">
        <f t="shared" ref="D12:D21" si="13">IF(AND($E$5=""),"",IF(AND($C12=""),"",IF(AND(D11=""),"",D11)))</f>
        <v>16000</v>
      </c>
      <c r="E12" s="10">
        <f t="shared" ref="E12:E21" si="14">IF(AND($E$5=""),"",IF(AND($C12=""),"",IF(AND(E11=""),"",E11)))</f>
        <v>1500</v>
      </c>
      <c r="F12" s="10" t="str">
        <f t="shared" ref="F12:F21" si="15">IF(AND($E$5=""),"",IF(AND($C12=""),"",IF(AND(F11=""),"",F11)))</f>
        <v/>
      </c>
      <c r="G12" s="37">
        <f t="shared" si="0"/>
        <v>32500</v>
      </c>
      <c r="H12" s="9">
        <f t="shared" ref="H12:H21" si="16">IF(AND($E$5=""),"",IF(AND(H11=""),"",H11))</f>
        <v>14000</v>
      </c>
      <c r="I12" s="10">
        <f t="shared" ref="I12:I21" si="17">IF(AND($E$5=""),"",IF(AND($H12=""),"",IF(AND(I11=""),"",I11)))</f>
        <v>15000</v>
      </c>
      <c r="J12" s="10">
        <f t="shared" ref="J12:J21" si="18">IF(AND($E$5=""),"",IF(AND($H12=""),"",IF(AND(J11=""),"",J11)))</f>
        <v>1400</v>
      </c>
      <c r="K12" s="10" t="str">
        <f t="shared" ref="K12:K21" si="19">IF(AND($E$5=""),"",IF(AND($H12=""),"",IF(AND(K11=""),"",K11)))</f>
        <v/>
      </c>
      <c r="L12" s="37">
        <f t="shared" si="2"/>
        <v>30400</v>
      </c>
      <c r="M12" s="37">
        <f t="shared" ref="M12:M16" si="20">IF(AND(C12=""),"",IF(AND(H12=""),"",C12-H12))</f>
        <v>1000</v>
      </c>
      <c r="N12" s="37">
        <f t="shared" ref="N12:N16" si="21">IF(AND(D12=""),"",IF(AND(I12=""),"",D12-I12))</f>
        <v>1000</v>
      </c>
      <c r="O12" s="37">
        <f t="shared" si="3"/>
        <v>100</v>
      </c>
      <c r="P12" s="37" t="str">
        <f t="shared" ref="P12:P16" si="22">IF(AND(F12=""),"",IF(AND(K12=""),"",F12-K12))</f>
        <v/>
      </c>
      <c r="Q12" s="36">
        <f t="shared" si="4"/>
        <v>2100</v>
      </c>
      <c r="R12" s="10" t="str">
        <f t="shared" ref="R12:R16" si="23">IF(AND($E$5=""),"",IF(AND($C12=""),"",IF(AND(R11=""),"",R11)))</f>
        <v/>
      </c>
      <c r="S12" s="10" t="str">
        <f t="shared" ref="S12:S16" si="24">IF(AND($E$5=""),"",IF(AND($C12=""),"",IF(AND(S11=""),"",S11)))</f>
        <v/>
      </c>
      <c r="T12" s="36" t="str">
        <f t="shared" si="5"/>
        <v/>
      </c>
      <c r="U12" s="10" t="str">
        <f t="shared" ref="U12:U16" si="25">IF(AND($E$5=""),"",IF(AND($C12=""),"",IF(AND(U11=""),"",U11)))</f>
        <v/>
      </c>
      <c r="V12" s="10" t="str">
        <f t="shared" ref="V12:V16" si="26">IF(AND($E$5=""),"",IF(AND($C12=""),"",IF(AND(V11=""),"",V11)))</f>
        <v/>
      </c>
      <c r="W12" s="36" t="str">
        <f t="shared" si="6"/>
        <v/>
      </c>
      <c r="X12" s="10" t="str">
        <f t="shared" ref="X12:X15" si="27">IF(AND($E$5=""),"",IF(AND($C12=""),"",IF(AND(X11=""),"",X11)))</f>
        <v/>
      </c>
      <c r="Y12" s="10" t="str">
        <f t="shared" ref="Y12:Y16" si="28">IF(AND($E$5=""),"",IF(AND($C12=""),"",IF(AND(Y11=""),"",Y11)))</f>
        <v/>
      </c>
      <c r="Z12" s="36" t="str">
        <f t="shared" si="7"/>
        <v/>
      </c>
      <c r="AA12" s="9">
        <f t="shared" si="8"/>
        <v>210</v>
      </c>
      <c r="AB12" s="9">
        <f t="shared" si="9"/>
        <v>210</v>
      </c>
      <c r="AC12" s="37">
        <f t="shared" si="10"/>
        <v>420</v>
      </c>
      <c r="AD12" s="37">
        <f t="shared" si="11"/>
        <v>1680</v>
      </c>
      <c r="AE12" s="54"/>
      <c r="AF12" s="54"/>
    </row>
    <row r="13" spans="1:32" ht="24.95" customHeight="1">
      <c r="A13" s="7">
        <v>4</v>
      </c>
      <c r="B13" s="61"/>
      <c r="C13" s="9">
        <f t="shared" si="12"/>
        <v>15000</v>
      </c>
      <c r="D13" s="10">
        <f t="shared" si="13"/>
        <v>16000</v>
      </c>
      <c r="E13" s="10">
        <f t="shared" si="14"/>
        <v>1500</v>
      </c>
      <c r="F13" s="10" t="str">
        <f t="shared" si="15"/>
        <v/>
      </c>
      <c r="G13" s="37">
        <f t="shared" si="0"/>
        <v>32500</v>
      </c>
      <c r="H13" s="9">
        <f t="shared" si="16"/>
        <v>14000</v>
      </c>
      <c r="I13" s="10">
        <f t="shared" si="17"/>
        <v>15000</v>
      </c>
      <c r="J13" s="10">
        <f t="shared" si="18"/>
        <v>1400</v>
      </c>
      <c r="K13" s="10" t="str">
        <f t="shared" si="19"/>
        <v/>
      </c>
      <c r="L13" s="37">
        <f t="shared" si="2"/>
        <v>30400</v>
      </c>
      <c r="M13" s="37">
        <f t="shared" si="20"/>
        <v>1000</v>
      </c>
      <c r="N13" s="37">
        <f t="shared" si="21"/>
        <v>1000</v>
      </c>
      <c r="O13" s="37">
        <f t="shared" si="3"/>
        <v>100</v>
      </c>
      <c r="P13" s="37" t="str">
        <f t="shared" si="22"/>
        <v/>
      </c>
      <c r="Q13" s="36">
        <f t="shared" si="4"/>
        <v>2100</v>
      </c>
      <c r="R13" s="10" t="str">
        <f t="shared" si="23"/>
        <v/>
      </c>
      <c r="S13" s="10" t="str">
        <f t="shared" si="24"/>
        <v/>
      </c>
      <c r="T13" s="36" t="str">
        <f t="shared" si="5"/>
        <v/>
      </c>
      <c r="U13" s="10" t="str">
        <f t="shared" si="25"/>
        <v/>
      </c>
      <c r="V13" s="10" t="str">
        <f t="shared" si="26"/>
        <v/>
      </c>
      <c r="W13" s="36" t="str">
        <f t="shared" si="6"/>
        <v/>
      </c>
      <c r="X13" s="10" t="str">
        <f t="shared" si="27"/>
        <v/>
      </c>
      <c r="Y13" s="10" t="str">
        <f t="shared" si="28"/>
        <v/>
      </c>
      <c r="Z13" s="36" t="str">
        <f t="shared" si="7"/>
        <v/>
      </c>
      <c r="AA13" s="9">
        <f t="shared" si="8"/>
        <v>210</v>
      </c>
      <c r="AB13" s="9">
        <f t="shared" si="9"/>
        <v>210</v>
      </c>
      <c r="AC13" s="37">
        <f t="shared" si="10"/>
        <v>420</v>
      </c>
      <c r="AD13" s="37">
        <f t="shared" si="11"/>
        <v>1680</v>
      </c>
      <c r="AE13" s="54"/>
      <c r="AF13" s="54"/>
    </row>
    <row r="14" spans="1:32" ht="24.95" customHeight="1">
      <c r="A14" s="7">
        <v>5</v>
      </c>
      <c r="B14" s="61"/>
      <c r="C14" s="9">
        <f t="shared" si="12"/>
        <v>15000</v>
      </c>
      <c r="D14" s="10">
        <f t="shared" si="13"/>
        <v>16000</v>
      </c>
      <c r="E14" s="10">
        <f t="shared" si="14"/>
        <v>1500</v>
      </c>
      <c r="F14" s="10" t="str">
        <f t="shared" si="15"/>
        <v/>
      </c>
      <c r="G14" s="37">
        <f t="shared" si="0"/>
        <v>32500</v>
      </c>
      <c r="H14" s="9">
        <f t="shared" si="16"/>
        <v>14000</v>
      </c>
      <c r="I14" s="10">
        <f t="shared" si="17"/>
        <v>15000</v>
      </c>
      <c r="J14" s="10">
        <f t="shared" si="18"/>
        <v>1400</v>
      </c>
      <c r="K14" s="10" t="str">
        <f t="shared" si="19"/>
        <v/>
      </c>
      <c r="L14" s="37">
        <f t="shared" si="2"/>
        <v>30400</v>
      </c>
      <c r="M14" s="37">
        <f t="shared" si="20"/>
        <v>1000</v>
      </c>
      <c r="N14" s="37">
        <f t="shared" si="21"/>
        <v>1000</v>
      </c>
      <c r="O14" s="37">
        <f t="shared" si="3"/>
        <v>100</v>
      </c>
      <c r="P14" s="37" t="str">
        <f t="shared" si="22"/>
        <v/>
      </c>
      <c r="Q14" s="36">
        <f t="shared" si="4"/>
        <v>2100</v>
      </c>
      <c r="R14" s="10" t="str">
        <f t="shared" si="23"/>
        <v/>
      </c>
      <c r="S14" s="10" t="str">
        <f t="shared" si="24"/>
        <v/>
      </c>
      <c r="T14" s="36" t="str">
        <f>IF(AND($E$5=""),"",IF(AND(R14=""),"",IF(AND(S14=""),"",R14-S14)))</f>
        <v/>
      </c>
      <c r="U14" s="10" t="str">
        <f t="shared" si="25"/>
        <v/>
      </c>
      <c r="V14" s="10" t="str">
        <f t="shared" si="26"/>
        <v/>
      </c>
      <c r="W14" s="36" t="str">
        <f t="shared" si="6"/>
        <v/>
      </c>
      <c r="X14" s="10" t="str">
        <f t="shared" si="27"/>
        <v/>
      </c>
      <c r="Y14" s="10" t="str">
        <f t="shared" si="28"/>
        <v/>
      </c>
      <c r="Z14" s="36" t="str">
        <f t="shared" si="7"/>
        <v/>
      </c>
      <c r="AA14" s="9">
        <f t="shared" si="8"/>
        <v>210</v>
      </c>
      <c r="AB14" s="9">
        <f t="shared" si="9"/>
        <v>210</v>
      </c>
      <c r="AC14" s="37">
        <f t="shared" si="10"/>
        <v>420</v>
      </c>
      <c r="AD14" s="37">
        <f t="shared" si="11"/>
        <v>1680</v>
      </c>
      <c r="AE14" s="54"/>
      <c r="AF14" s="54"/>
    </row>
    <row r="15" spans="1:32" ht="24.95" customHeight="1">
      <c r="A15" s="7">
        <v>6</v>
      </c>
      <c r="B15" s="61"/>
      <c r="C15" s="9">
        <f t="shared" si="12"/>
        <v>15000</v>
      </c>
      <c r="D15" s="10">
        <f t="shared" si="13"/>
        <v>16000</v>
      </c>
      <c r="E15" s="10">
        <f t="shared" si="14"/>
        <v>1500</v>
      </c>
      <c r="F15" s="10" t="str">
        <f t="shared" si="15"/>
        <v/>
      </c>
      <c r="G15" s="37">
        <f t="shared" si="0"/>
        <v>32500</v>
      </c>
      <c r="H15" s="9">
        <f t="shared" si="16"/>
        <v>14000</v>
      </c>
      <c r="I15" s="10">
        <f t="shared" si="17"/>
        <v>15000</v>
      </c>
      <c r="J15" s="10">
        <f t="shared" si="18"/>
        <v>1400</v>
      </c>
      <c r="K15" s="10" t="str">
        <f t="shared" si="19"/>
        <v/>
      </c>
      <c r="L15" s="37">
        <f t="shared" si="2"/>
        <v>30400</v>
      </c>
      <c r="M15" s="37">
        <f t="shared" si="20"/>
        <v>1000</v>
      </c>
      <c r="N15" s="37">
        <f t="shared" si="21"/>
        <v>1000</v>
      </c>
      <c r="O15" s="37">
        <f t="shared" si="3"/>
        <v>100</v>
      </c>
      <c r="P15" s="37" t="str">
        <f t="shared" si="22"/>
        <v/>
      </c>
      <c r="Q15" s="36">
        <f t="shared" si="4"/>
        <v>2100</v>
      </c>
      <c r="R15" s="10" t="str">
        <f>IF(AND($E$5=""),"",IF(AND($C15=""),"",IF(AND(R14=""),"",R14)))</f>
        <v/>
      </c>
      <c r="S15" s="10" t="str">
        <f t="shared" si="24"/>
        <v/>
      </c>
      <c r="T15" s="36" t="str">
        <f t="shared" si="5"/>
        <v/>
      </c>
      <c r="U15" s="10" t="str">
        <f t="shared" si="25"/>
        <v/>
      </c>
      <c r="V15" s="10" t="str">
        <f>IF(AND($E$5=""),"",IF(AND($C15=""),"",IF(AND(V14=""),"",V14)))</f>
        <v/>
      </c>
      <c r="W15" s="36" t="str">
        <f t="shared" si="6"/>
        <v/>
      </c>
      <c r="X15" s="10" t="str">
        <f t="shared" si="27"/>
        <v/>
      </c>
      <c r="Y15" s="10" t="str">
        <f t="shared" si="28"/>
        <v/>
      </c>
      <c r="Z15" s="36" t="str">
        <f t="shared" si="7"/>
        <v/>
      </c>
      <c r="AA15" s="9">
        <f t="shared" si="8"/>
        <v>210</v>
      </c>
      <c r="AB15" s="9">
        <f t="shared" si="9"/>
        <v>210</v>
      </c>
      <c r="AC15" s="37">
        <f t="shared" si="10"/>
        <v>420</v>
      </c>
      <c r="AD15" s="37">
        <f t="shared" si="11"/>
        <v>1680</v>
      </c>
      <c r="AE15" s="54"/>
      <c r="AF15" s="54"/>
    </row>
    <row r="16" spans="1:32" ht="24.95" customHeight="1">
      <c r="A16" s="7">
        <v>7</v>
      </c>
      <c r="B16" s="61"/>
      <c r="C16" s="9">
        <f t="shared" si="12"/>
        <v>15000</v>
      </c>
      <c r="D16" s="10">
        <f t="shared" si="13"/>
        <v>16000</v>
      </c>
      <c r="E16" s="10">
        <f t="shared" si="14"/>
        <v>1500</v>
      </c>
      <c r="F16" s="10" t="str">
        <f t="shared" si="15"/>
        <v/>
      </c>
      <c r="G16" s="37">
        <f t="shared" si="0"/>
        <v>32500</v>
      </c>
      <c r="H16" s="9">
        <f t="shared" si="16"/>
        <v>14000</v>
      </c>
      <c r="I16" s="10">
        <f t="shared" si="17"/>
        <v>15000</v>
      </c>
      <c r="J16" s="10">
        <f t="shared" si="18"/>
        <v>1400</v>
      </c>
      <c r="K16" s="10" t="str">
        <f t="shared" si="19"/>
        <v/>
      </c>
      <c r="L16" s="37">
        <f t="shared" si="2"/>
        <v>30400</v>
      </c>
      <c r="M16" s="37">
        <f t="shared" si="20"/>
        <v>1000</v>
      </c>
      <c r="N16" s="37">
        <f t="shared" si="21"/>
        <v>1000</v>
      </c>
      <c r="O16" s="37">
        <f t="shared" si="3"/>
        <v>100</v>
      </c>
      <c r="P16" s="37" t="str">
        <f t="shared" si="22"/>
        <v/>
      </c>
      <c r="Q16" s="36">
        <f t="shared" si="4"/>
        <v>2100</v>
      </c>
      <c r="R16" s="10" t="str">
        <f t="shared" si="23"/>
        <v/>
      </c>
      <c r="S16" s="10" t="str">
        <f t="shared" si="24"/>
        <v/>
      </c>
      <c r="T16" s="36" t="str">
        <f t="shared" si="5"/>
        <v/>
      </c>
      <c r="U16" s="10" t="str">
        <f t="shared" si="25"/>
        <v/>
      </c>
      <c r="V16" s="10" t="str">
        <f t="shared" si="26"/>
        <v/>
      </c>
      <c r="W16" s="36" t="str">
        <f>IF(AND($E$5=""),"",IF(AND(U16=""),"",IF(AND(V16=""),"",U16-V16)))</f>
        <v/>
      </c>
      <c r="X16" s="10" t="str">
        <f>IF(AND($E$5=""),"",IF(AND($C16=""),"",IF(AND(X15=""),"",X15)))</f>
        <v/>
      </c>
      <c r="Y16" s="10" t="str">
        <f t="shared" si="28"/>
        <v/>
      </c>
      <c r="Z16" s="36" t="str">
        <f t="shared" si="7"/>
        <v/>
      </c>
      <c r="AA16" s="9">
        <f t="shared" si="8"/>
        <v>210</v>
      </c>
      <c r="AB16" s="9">
        <f t="shared" si="9"/>
        <v>210</v>
      </c>
      <c r="AC16" s="37">
        <f t="shared" si="10"/>
        <v>420</v>
      </c>
      <c r="AD16" s="37">
        <f t="shared" si="11"/>
        <v>1680</v>
      </c>
      <c r="AE16" s="54"/>
      <c r="AF16" s="54"/>
    </row>
    <row r="17" spans="1:32" ht="24.95" customHeight="1">
      <c r="A17" s="7">
        <v>8</v>
      </c>
      <c r="B17" s="61"/>
      <c r="C17" s="9">
        <f t="shared" si="12"/>
        <v>15000</v>
      </c>
      <c r="D17" s="10">
        <f t="shared" si="13"/>
        <v>16000</v>
      </c>
      <c r="E17" s="10">
        <f t="shared" si="14"/>
        <v>1500</v>
      </c>
      <c r="F17" s="10" t="str">
        <f t="shared" si="15"/>
        <v/>
      </c>
      <c r="G17" s="37">
        <f t="shared" ref="G17:G21" si="29">IF(AND($E$5=""),"",IF(AND(C17=""),"",SUM(C17:F17)))</f>
        <v>32500</v>
      </c>
      <c r="H17" s="9">
        <f t="shared" si="16"/>
        <v>14000</v>
      </c>
      <c r="I17" s="10">
        <f t="shared" si="17"/>
        <v>15000</v>
      </c>
      <c r="J17" s="10">
        <f t="shared" si="18"/>
        <v>1400</v>
      </c>
      <c r="K17" s="10" t="str">
        <f t="shared" si="19"/>
        <v/>
      </c>
      <c r="L17" s="37">
        <f t="shared" ref="L17:L21" si="30">IF(AND($E$5=""),"",IF(AND(H17=""),"",SUM(H17:K17)))</f>
        <v>30400</v>
      </c>
      <c r="M17" s="37">
        <f t="shared" ref="M17:M21" si="31">IF(AND(C17=""),"",IF(AND(H17=""),"",C17-H17))</f>
        <v>1000</v>
      </c>
      <c r="N17" s="37">
        <f t="shared" ref="N17:N21" si="32">IF(AND(D17=""),"",IF(AND(I17=""),"",D17-I17))</f>
        <v>1000</v>
      </c>
      <c r="O17" s="37">
        <f t="shared" ref="O17:O21" si="33">IF(AND(E17=""),"",IF(AND(J17=""),"",E17-J17))</f>
        <v>100</v>
      </c>
      <c r="P17" s="37" t="str">
        <f t="shared" ref="P17:P21" si="34">IF(AND(F17=""),"",IF(AND(K17=""),"",F17-K17))</f>
        <v/>
      </c>
      <c r="Q17" s="36">
        <f t="shared" ref="Q17:Q21" si="35">IF(AND($E$5=""),"",IF(AND(M17=""),"",SUM(M17:P17)))</f>
        <v>2100</v>
      </c>
      <c r="R17" s="10" t="str">
        <f t="shared" ref="R17:R21" si="36">IF(AND($E$5=""),"",IF(AND($C17=""),"",IF(AND(R16=""),"",R16)))</f>
        <v/>
      </c>
      <c r="S17" s="10" t="str">
        <f t="shared" ref="S17:S21" si="37">IF(AND($E$5=""),"",IF(AND($C17=""),"",IF(AND(S16=""),"",S16)))</f>
        <v/>
      </c>
      <c r="T17" s="36" t="str">
        <f t="shared" ref="T17:T21" si="38">IF(AND($E$5=""),"",IF(AND(R17=""),"",IF(AND(S17=""),"",R17-S17)))</f>
        <v/>
      </c>
      <c r="U17" s="10" t="str">
        <f t="shared" ref="U17:U21" si="39">IF(AND($E$5=""),"",IF(AND($C17=""),"",IF(AND(U16=""),"",U16)))</f>
        <v/>
      </c>
      <c r="V17" s="10" t="str">
        <f t="shared" ref="V17:V21" si="40">IF(AND($E$5=""),"",IF(AND($C17=""),"",IF(AND(V16=""),"",V16)))</f>
        <v/>
      </c>
      <c r="W17" s="36" t="str">
        <f t="shared" ref="W17:W21" si="41">IF(AND($E$5=""),"",IF(AND(U17=""),"",IF(AND(V17=""),"",U17-V17)))</f>
        <v/>
      </c>
      <c r="X17" s="10" t="str">
        <f t="shared" ref="X17:X21" si="42">IF(AND($E$5=""),"",IF(AND($C17=""),"",IF(AND(X16=""),"",X16)))</f>
        <v/>
      </c>
      <c r="Y17" s="10" t="str">
        <f t="shared" ref="Y17:Y21" si="43">IF(AND($E$5=""),"",IF(AND($C17=""),"",IF(AND(Y16=""),"",Y16)))</f>
        <v/>
      </c>
      <c r="Z17" s="36" t="str">
        <f t="shared" ref="Z17:Z21" si="44">IF(AND($E$5=""),"",IF(AND(X17=""),"",IF(AND(Y17=""),"",X17-Y17)))</f>
        <v/>
      </c>
      <c r="AA17" s="9">
        <f t="shared" ref="AA17:AA21" si="45">IF(AND(C17=""),"",IF(AND(Q17=""),"",IF(AND(R17=""),ROUND((Q17*10%),0),"")))</f>
        <v>210</v>
      </c>
      <c r="AB17" s="9">
        <f t="shared" ref="AB17:AB21" si="46">IF(AND(C17=""),"",IF(AND(C17=0),"",IF(AND(Q17=""),"",ROUND((Q17*10%),0))))</f>
        <v>210</v>
      </c>
      <c r="AC17" s="37">
        <f t="shared" ref="AC17:AC21" si="47">IF(AND(Q17=""),"",SUM(T17,W17,Z17,AA17,AB17))</f>
        <v>420</v>
      </c>
      <c r="AD17" s="37">
        <f t="shared" ref="AD17:AD21" si="48">IF(AND(Q17=""),"",IF(AND(C17=0),"",IF(AND(AC17=""),Q17,Q17-AC17)))</f>
        <v>1680</v>
      </c>
      <c r="AE17" s="54"/>
      <c r="AF17" s="54"/>
    </row>
    <row r="18" spans="1:32" ht="24.95" customHeight="1">
      <c r="A18" s="7">
        <v>9</v>
      </c>
      <c r="B18" s="61"/>
      <c r="C18" s="9">
        <f t="shared" si="12"/>
        <v>15000</v>
      </c>
      <c r="D18" s="10">
        <f t="shared" si="13"/>
        <v>16000</v>
      </c>
      <c r="E18" s="10">
        <f t="shared" si="14"/>
        <v>1500</v>
      </c>
      <c r="F18" s="10" t="str">
        <f t="shared" si="15"/>
        <v/>
      </c>
      <c r="G18" s="37">
        <f t="shared" si="29"/>
        <v>32500</v>
      </c>
      <c r="H18" s="9">
        <f t="shared" si="16"/>
        <v>14000</v>
      </c>
      <c r="I18" s="10">
        <f t="shared" si="17"/>
        <v>15000</v>
      </c>
      <c r="J18" s="10">
        <f t="shared" si="18"/>
        <v>1400</v>
      </c>
      <c r="K18" s="10" t="str">
        <f t="shared" si="19"/>
        <v/>
      </c>
      <c r="L18" s="37">
        <f t="shared" si="30"/>
        <v>30400</v>
      </c>
      <c r="M18" s="37">
        <f t="shared" si="31"/>
        <v>1000</v>
      </c>
      <c r="N18" s="37">
        <f t="shared" si="32"/>
        <v>1000</v>
      </c>
      <c r="O18" s="37">
        <f t="shared" si="33"/>
        <v>100</v>
      </c>
      <c r="P18" s="37" t="str">
        <f t="shared" si="34"/>
        <v/>
      </c>
      <c r="Q18" s="36">
        <f t="shared" si="35"/>
        <v>2100</v>
      </c>
      <c r="R18" s="10" t="str">
        <f t="shared" si="36"/>
        <v/>
      </c>
      <c r="S18" s="10" t="str">
        <f t="shared" si="37"/>
        <v/>
      </c>
      <c r="T18" s="36" t="str">
        <f t="shared" si="38"/>
        <v/>
      </c>
      <c r="U18" s="10" t="str">
        <f t="shared" si="39"/>
        <v/>
      </c>
      <c r="V18" s="10" t="str">
        <f t="shared" si="40"/>
        <v/>
      </c>
      <c r="W18" s="36" t="str">
        <f t="shared" si="41"/>
        <v/>
      </c>
      <c r="X18" s="10" t="str">
        <f t="shared" si="42"/>
        <v/>
      </c>
      <c r="Y18" s="10" t="str">
        <f t="shared" si="43"/>
        <v/>
      </c>
      <c r="Z18" s="36" t="str">
        <f t="shared" si="44"/>
        <v/>
      </c>
      <c r="AA18" s="9">
        <f t="shared" si="45"/>
        <v>210</v>
      </c>
      <c r="AB18" s="9">
        <f t="shared" si="46"/>
        <v>210</v>
      </c>
      <c r="AC18" s="37">
        <f t="shared" si="47"/>
        <v>420</v>
      </c>
      <c r="AD18" s="37">
        <f t="shared" si="48"/>
        <v>1680</v>
      </c>
      <c r="AE18" s="54"/>
      <c r="AF18" s="54"/>
    </row>
    <row r="19" spans="1:32" ht="24.95" customHeight="1">
      <c r="A19" s="7">
        <v>10</v>
      </c>
      <c r="B19" s="61"/>
      <c r="C19" s="9">
        <f t="shared" si="12"/>
        <v>15000</v>
      </c>
      <c r="D19" s="10">
        <f t="shared" si="13"/>
        <v>16000</v>
      </c>
      <c r="E19" s="10">
        <f t="shared" si="14"/>
        <v>1500</v>
      </c>
      <c r="F19" s="10" t="str">
        <f t="shared" si="15"/>
        <v/>
      </c>
      <c r="G19" s="37">
        <f t="shared" si="29"/>
        <v>32500</v>
      </c>
      <c r="H19" s="9">
        <f t="shared" si="16"/>
        <v>14000</v>
      </c>
      <c r="I19" s="10">
        <f t="shared" si="17"/>
        <v>15000</v>
      </c>
      <c r="J19" s="10">
        <f t="shared" si="18"/>
        <v>1400</v>
      </c>
      <c r="K19" s="10" t="str">
        <f t="shared" si="19"/>
        <v/>
      </c>
      <c r="L19" s="37">
        <f t="shared" si="30"/>
        <v>30400</v>
      </c>
      <c r="M19" s="37">
        <f t="shared" si="31"/>
        <v>1000</v>
      </c>
      <c r="N19" s="37">
        <f t="shared" si="32"/>
        <v>1000</v>
      </c>
      <c r="O19" s="37">
        <f t="shared" si="33"/>
        <v>100</v>
      </c>
      <c r="P19" s="37" t="str">
        <f t="shared" si="34"/>
        <v/>
      </c>
      <c r="Q19" s="36">
        <f t="shared" si="35"/>
        <v>2100</v>
      </c>
      <c r="R19" s="10" t="str">
        <f t="shared" si="36"/>
        <v/>
      </c>
      <c r="S19" s="10" t="str">
        <f t="shared" si="37"/>
        <v/>
      </c>
      <c r="T19" s="36" t="str">
        <f t="shared" si="38"/>
        <v/>
      </c>
      <c r="U19" s="10" t="str">
        <f t="shared" si="39"/>
        <v/>
      </c>
      <c r="V19" s="10" t="str">
        <f t="shared" si="40"/>
        <v/>
      </c>
      <c r="W19" s="36" t="str">
        <f t="shared" si="41"/>
        <v/>
      </c>
      <c r="X19" s="10" t="str">
        <f t="shared" si="42"/>
        <v/>
      </c>
      <c r="Y19" s="10" t="str">
        <f t="shared" si="43"/>
        <v/>
      </c>
      <c r="Z19" s="36" t="str">
        <f t="shared" si="44"/>
        <v/>
      </c>
      <c r="AA19" s="9">
        <f t="shared" si="45"/>
        <v>210</v>
      </c>
      <c r="AB19" s="9">
        <f t="shared" si="46"/>
        <v>210</v>
      </c>
      <c r="AC19" s="37">
        <f t="shared" si="47"/>
        <v>420</v>
      </c>
      <c r="AD19" s="37">
        <f t="shared" si="48"/>
        <v>1680</v>
      </c>
      <c r="AE19" s="54"/>
      <c r="AF19" s="54"/>
    </row>
    <row r="20" spans="1:32" ht="24.95" customHeight="1">
      <c r="A20" s="7">
        <v>11</v>
      </c>
      <c r="B20" s="61"/>
      <c r="C20" s="9">
        <f t="shared" si="12"/>
        <v>15000</v>
      </c>
      <c r="D20" s="10">
        <f t="shared" si="13"/>
        <v>16000</v>
      </c>
      <c r="E20" s="10">
        <f t="shared" si="14"/>
        <v>1500</v>
      </c>
      <c r="F20" s="10" t="str">
        <f t="shared" si="15"/>
        <v/>
      </c>
      <c r="G20" s="37">
        <f t="shared" si="29"/>
        <v>32500</v>
      </c>
      <c r="H20" s="9">
        <f t="shared" si="16"/>
        <v>14000</v>
      </c>
      <c r="I20" s="10">
        <f t="shared" si="17"/>
        <v>15000</v>
      </c>
      <c r="J20" s="10">
        <f t="shared" si="18"/>
        <v>1400</v>
      </c>
      <c r="K20" s="10" t="str">
        <f t="shared" si="19"/>
        <v/>
      </c>
      <c r="L20" s="37">
        <f t="shared" si="30"/>
        <v>30400</v>
      </c>
      <c r="M20" s="37">
        <f t="shared" si="31"/>
        <v>1000</v>
      </c>
      <c r="N20" s="37">
        <f t="shared" si="32"/>
        <v>1000</v>
      </c>
      <c r="O20" s="37">
        <f t="shared" si="33"/>
        <v>100</v>
      </c>
      <c r="P20" s="37" t="str">
        <f t="shared" si="34"/>
        <v/>
      </c>
      <c r="Q20" s="36">
        <f t="shared" si="35"/>
        <v>2100</v>
      </c>
      <c r="R20" s="10" t="str">
        <f t="shared" si="36"/>
        <v/>
      </c>
      <c r="S20" s="10" t="str">
        <f t="shared" si="37"/>
        <v/>
      </c>
      <c r="T20" s="36" t="str">
        <f t="shared" si="38"/>
        <v/>
      </c>
      <c r="U20" s="10" t="str">
        <f t="shared" si="39"/>
        <v/>
      </c>
      <c r="V20" s="10" t="str">
        <f t="shared" si="40"/>
        <v/>
      </c>
      <c r="W20" s="36" t="str">
        <f t="shared" si="41"/>
        <v/>
      </c>
      <c r="X20" s="10" t="str">
        <f t="shared" si="42"/>
        <v/>
      </c>
      <c r="Y20" s="10" t="str">
        <f t="shared" si="43"/>
        <v/>
      </c>
      <c r="Z20" s="36" t="str">
        <f t="shared" si="44"/>
        <v/>
      </c>
      <c r="AA20" s="9">
        <f t="shared" si="45"/>
        <v>210</v>
      </c>
      <c r="AB20" s="9">
        <f t="shared" si="46"/>
        <v>210</v>
      </c>
      <c r="AC20" s="37">
        <f t="shared" si="47"/>
        <v>420</v>
      </c>
      <c r="AD20" s="37">
        <f t="shared" si="48"/>
        <v>1680</v>
      </c>
      <c r="AE20" s="54"/>
      <c r="AF20" s="54"/>
    </row>
    <row r="21" spans="1:32" ht="24.95" customHeight="1">
      <c r="A21" s="7">
        <v>12</v>
      </c>
      <c r="B21" s="61"/>
      <c r="C21" s="9">
        <f t="shared" si="12"/>
        <v>15000</v>
      </c>
      <c r="D21" s="10">
        <f t="shared" si="13"/>
        <v>16000</v>
      </c>
      <c r="E21" s="10">
        <f t="shared" si="14"/>
        <v>1500</v>
      </c>
      <c r="F21" s="10" t="str">
        <f t="shared" si="15"/>
        <v/>
      </c>
      <c r="G21" s="37">
        <f t="shared" si="29"/>
        <v>32500</v>
      </c>
      <c r="H21" s="9">
        <f t="shared" si="16"/>
        <v>14000</v>
      </c>
      <c r="I21" s="10">
        <f t="shared" si="17"/>
        <v>15000</v>
      </c>
      <c r="J21" s="10">
        <f t="shared" si="18"/>
        <v>1400</v>
      </c>
      <c r="K21" s="10" t="str">
        <f t="shared" si="19"/>
        <v/>
      </c>
      <c r="L21" s="37">
        <f t="shared" si="30"/>
        <v>30400</v>
      </c>
      <c r="M21" s="37">
        <f t="shared" si="31"/>
        <v>1000</v>
      </c>
      <c r="N21" s="37">
        <f t="shared" si="32"/>
        <v>1000</v>
      </c>
      <c r="O21" s="37">
        <f t="shared" si="33"/>
        <v>100</v>
      </c>
      <c r="P21" s="37" t="str">
        <f t="shared" si="34"/>
        <v/>
      </c>
      <c r="Q21" s="36">
        <f t="shared" si="35"/>
        <v>2100</v>
      </c>
      <c r="R21" s="10" t="str">
        <f t="shared" si="36"/>
        <v/>
      </c>
      <c r="S21" s="10" t="str">
        <f t="shared" si="37"/>
        <v/>
      </c>
      <c r="T21" s="36" t="str">
        <f t="shared" si="38"/>
        <v/>
      </c>
      <c r="U21" s="10" t="str">
        <f t="shared" si="39"/>
        <v/>
      </c>
      <c r="V21" s="10" t="str">
        <f t="shared" si="40"/>
        <v/>
      </c>
      <c r="W21" s="36" t="str">
        <f t="shared" si="41"/>
        <v/>
      </c>
      <c r="X21" s="10" t="str">
        <f t="shared" si="42"/>
        <v/>
      </c>
      <c r="Y21" s="10" t="str">
        <f t="shared" si="43"/>
        <v/>
      </c>
      <c r="Z21" s="36" t="str">
        <f t="shared" si="44"/>
        <v/>
      </c>
      <c r="AA21" s="9">
        <f t="shared" si="45"/>
        <v>210</v>
      </c>
      <c r="AB21" s="9">
        <f t="shared" si="46"/>
        <v>210</v>
      </c>
      <c r="AC21" s="37">
        <f t="shared" si="47"/>
        <v>420</v>
      </c>
      <c r="AD21" s="37">
        <f t="shared" si="48"/>
        <v>1680</v>
      </c>
      <c r="AE21" s="54"/>
      <c r="AF21" s="54"/>
    </row>
    <row r="22" spans="1:32" ht="30" customHeight="1">
      <c r="A22" s="64" t="s">
        <v>90</v>
      </c>
      <c r="B22" s="64"/>
      <c r="C22" s="58">
        <f t="shared" ref="C22:AD22" si="49">IF(AND($E$5=""),"",SUM(C10:C21))</f>
        <v>180000</v>
      </c>
      <c r="D22" s="58">
        <f t="shared" si="49"/>
        <v>192000</v>
      </c>
      <c r="E22" s="58">
        <f t="shared" si="49"/>
        <v>18000</v>
      </c>
      <c r="F22" s="58">
        <f t="shared" si="49"/>
        <v>0</v>
      </c>
      <c r="G22" s="12">
        <f t="shared" si="49"/>
        <v>390000</v>
      </c>
      <c r="H22" s="58">
        <f t="shared" si="49"/>
        <v>168000</v>
      </c>
      <c r="I22" s="58">
        <f t="shared" si="49"/>
        <v>180000</v>
      </c>
      <c r="J22" s="58">
        <f t="shared" si="49"/>
        <v>16800</v>
      </c>
      <c r="K22" s="58">
        <f t="shared" si="49"/>
        <v>0</v>
      </c>
      <c r="L22" s="12">
        <f t="shared" si="49"/>
        <v>364800</v>
      </c>
      <c r="M22" s="58">
        <f t="shared" si="49"/>
        <v>12000</v>
      </c>
      <c r="N22" s="58">
        <f t="shared" si="49"/>
        <v>12000</v>
      </c>
      <c r="O22" s="58">
        <f t="shared" si="49"/>
        <v>1200</v>
      </c>
      <c r="P22" s="58">
        <f t="shared" si="49"/>
        <v>0</v>
      </c>
      <c r="Q22" s="12">
        <f t="shared" si="49"/>
        <v>25200</v>
      </c>
      <c r="R22" s="58">
        <f t="shared" si="49"/>
        <v>0</v>
      </c>
      <c r="S22" s="58">
        <f t="shared" si="49"/>
        <v>0</v>
      </c>
      <c r="T22" s="58">
        <f t="shared" si="49"/>
        <v>0</v>
      </c>
      <c r="U22" s="58">
        <f t="shared" si="49"/>
        <v>0</v>
      </c>
      <c r="V22" s="58">
        <f t="shared" si="49"/>
        <v>0</v>
      </c>
      <c r="W22" s="58">
        <f t="shared" si="49"/>
        <v>0</v>
      </c>
      <c r="X22" s="58">
        <f t="shared" si="49"/>
        <v>0</v>
      </c>
      <c r="Y22" s="58">
        <f t="shared" si="49"/>
        <v>0</v>
      </c>
      <c r="Z22" s="58">
        <f t="shared" si="49"/>
        <v>0</v>
      </c>
      <c r="AA22" s="58">
        <f t="shared" si="49"/>
        <v>2520</v>
      </c>
      <c r="AB22" s="58">
        <f t="shared" si="49"/>
        <v>2520</v>
      </c>
      <c r="AC22" s="58">
        <f t="shared" si="49"/>
        <v>5040</v>
      </c>
      <c r="AD22" s="13">
        <f t="shared" si="49"/>
        <v>20160</v>
      </c>
      <c r="AE22" s="127"/>
      <c r="AF22" s="127"/>
    </row>
    <row r="23" spans="1:32" ht="18.75">
      <c r="B23" s="56"/>
      <c r="C23" s="56"/>
      <c r="D23" s="56"/>
      <c r="E23" s="56"/>
      <c r="F23" s="56"/>
      <c r="G23" s="56"/>
      <c r="H23" s="56"/>
      <c r="I23" s="56"/>
      <c r="J23" s="56"/>
      <c r="K23" s="75" t="s">
        <v>21</v>
      </c>
      <c r="L23" s="75"/>
      <c r="M23" s="76" t="str">
        <f>IF(AND($E$5=""),"",IF(AND(AD22=0),"","( Rs. "&amp;LOOKUP(IF(INT(RIGHT(AD22,7)/100000)&gt;19,INT(RIGHT(AD22,7)/1000000),IF(INT(RIGHT(AD22,7)/100000)&gt;=10,INT(RIGHT(AD22,7)/100000),0)),{0,1,2,3,4,5,6,7,8,9,10,11,12,13,14,15,16,17,18,19},{""," TEN "," TWENTY "," THIRTY "," FOURTY "," FIFTY "," SIXTY "," SEVENTY "," EIGHTY "," NINETY "," TEN "," ELEVEN "," TWELVE "," THIRTEEN "," FOURTEEN "," FIFTEEN "," SIXTEEN"," SEVENTEEN"," EIGHTEEN "," NINETEEN "})&amp;IF((IF(INT(RIGHT(AD22,7)/100000)&gt;19,INT(RIGHT(AD22,7)/1000000),IF(INT(RIGHT(AD22,7)/100000)&gt;=10,INT(RIGHT(AD22,7)/100000),0))+IF(INT(RIGHT(AD22,7)/100000)&gt;19,INT(RIGHT(AD22,6)/100000),IF(INT(RIGHT(AD22,7)/100000)&gt;10,0,INT(RIGHT(AD22,6)/100000))))&gt;0,LOOKUP(IF(INT(RIGHT(AD22,7)/100000)&gt;19,INT(RIGHT(AD22,6)/100000),IF(INT(RIGHT(AD22,7)/100000)&gt;10,0,INT(RIGHT(AD22,6)/100000))),{0,1,2,3,4,5,6,7,8,9,10,11,12,13,14,15,16,17,18,19},{""," ONE "," TWO "," THREE "," FOUR "," FIVE "," SIX "," SEVEN "," EIGHT "," NINE "," TEN "," ELEVEN "," TWELVE "," THIRTEEN "," FOURTEEN "," FIFTEEN "," SIXTEEN"," SEVENTEEN"," EIGHTEEN "," NINETEEN "})&amp;" Lac. "," ")&amp;LOOKUP(IF(INT(RIGHT(AD22,5)/1000)&gt;19,INT(RIGHT(AD22,5)/10000),IF(INT(RIGHT(AD22,5)/1000)&gt;=10,INT(RIGHT(AD22,5)/1000),0)),{0,1,2,3,4,5,6,7,8,9,10,11,12,13,14,15,16,17,18,19},{""," TEN "," TWENTY "," THIRTY "," FOURTY "," FIFTY "," SIXTY "," SEVENTY "," EIGHTY "," NINETY "," TEN "," ELEVEN "," TWELVE "," THIRTEEN "," FOURTEEN "," FIFTEEN "," SIXTEEN"," SEVENTEEN"," EIGHTEEN "," NINETEEN "})&amp;IF((IF(INT(RIGHT(AD22,5)/1000)&gt;19,INT(RIGHT(AD22,4)/1000),IF(INT(RIGHT(AD22,5)/1000)&gt;10,0,INT(RIGHT(AD22,4)/1000)))+IF(INT(RIGHT(AD22,5)/1000)&gt;19,INT(RIGHT(AD22,5)/10000),IF(INT(RIGHT(AD22,5)/1000)&gt;=10,INT(RIGHT(AD22,5)/1000),0)))&gt;0,LOOKUP(IF(INT(RIGHT(AD22,5)/1000)&gt;19,INT(RIGHT(AD22,4)/1000),IF(INT(RIGHT(AD22,5)/1000)&gt;10,0,INT(RIGHT(AD22,4)/1000))),{0,1,2,3,4,5,6,7,8,9,10,11,12,13,14,15,16,17,18,19},{""," ONE "," TWO "," THREE "," FOUR "," FIVE "," SIX "," SEVEN "," EIGHT "," NINE "," TEN "," ELEVEN "," TWELVE "," THIRTEEN "," FOURTEEN "," FIFTEEN "," SIXTEEN"," SEVENTEEN"," EIGHTEEN "," NINETEEN "})&amp;" THOUSAND "," ")&amp;IF((INT((RIGHT(AD22,3))/100))&gt;0,LOOKUP(INT((RIGHT(AD22,3))/100),{0,1,2,3,4,5,6,7,8,9,10,11,12,13,14,15,16,17,18,19},{""," ONE "," TWO "," THREE "," FOUR "," FIVE "," SIX "," SEVEN "," EIGHT "," NINE "," TEN "," ELEVEN "," TWELVE "," THIRTEEN "," FOURTEEN "," FIFTEEN "," SIXTEEN"," SEVENTEEN"," EIGHTEEN "," NINETEEN "})&amp;" HUNDRED "," ")&amp;LOOKUP(IF(INT(RIGHT(AD22,2))&gt;19,INT(RIGHT(AD22,2)/10),IF(INT(RIGHT(AD22,2))&gt;=10,INT(RIGHT(AD22,2)),0)),{0,1,2,3,4,5,6,7,8,9,10,11,12,13,14,15,16,17,18,19},{""," TEN "," TWENTY "," THIRTY "," FOURTY "," FIFTY "," SIXTY "," SEVENTY "," EIGHTY "," NINETY "," TEN "," ELEVEN "," TWELVE "," THIRTEEN "," FOURTEEN "," FIFTEEN "," SIXTEEN"," SEVENTEEN"," EIGHTEEN "," NINETEEN "})&amp;LOOKUP(IF(INT(RIGHT(AD22,2))&lt;10,INT(RIGHT(AD22,1)),IF(INT(RIGHT(AD22,2))&lt;20,0,INT(RIGHT(AD22,1)))),{0,1,2,3,4,5,6,7,8,9,10,11,12,13,14,15,16,17,18,19},{""," ONE "," TWO "," THREE "," FOUR "," FIVE "," SIX "," SEVEN "," EIGHT "," NINE "," TEN "," ELEVEN "," TWELVE "," THIRTEEN "," FOURTEEN "," FIFTEEN "," SIXTEEN"," SEVENTEEN"," EIGHTEEN "," NINETEEN "})&amp;" Only)"))</f>
        <v>( Rs.   TWENTY  THOUSAND  ONE  HUNDRED  SIXTY  Only)</v>
      </c>
      <c r="N23" s="76"/>
      <c r="O23" s="76"/>
      <c r="P23" s="76"/>
      <c r="Q23" s="76"/>
      <c r="R23" s="76"/>
      <c r="S23" s="76"/>
      <c r="T23" s="76"/>
      <c r="U23" s="76"/>
      <c r="V23" s="76"/>
      <c r="W23" s="76"/>
      <c r="X23" s="76"/>
      <c r="Y23" s="76"/>
    </row>
    <row r="24" spans="1:32" ht="18.75">
      <c r="A24" s="23"/>
      <c r="B24" s="24" t="s">
        <v>56</v>
      </c>
      <c r="C24" s="73"/>
      <c r="D24" s="73"/>
      <c r="E24" s="73"/>
      <c r="F24" s="73"/>
      <c r="G24" s="73"/>
      <c r="H24" s="73"/>
      <c r="I24" s="74" t="s">
        <v>57</v>
      </c>
      <c r="J24" s="74"/>
      <c r="K24" s="73"/>
      <c r="L24" s="73"/>
      <c r="M24" s="62"/>
      <c r="T24" s="38"/>
      <c r="U24" s="38"/>
      <c r="V24" s="38"/>
      <c r="W24" s="38"/>
    </row>
    <row r="25" spans="1:32" ht="18.75">
      <c r="A25" s="23"/>
      <c r="B25" s="70" t="s">
        <v>27</v>
      </c>
      <c r="C25" s="70"/>
      <c r="D25" s="70"/>
      <c r="E25" s="70"/>
      <c r="F25" s="70"/>
      <c r="G25" s="70"/>
      <c r="H25" s="70"/>
      <c r="I25" s="70"/>
      <c r="J25" s="25"/>
      <c r="K25" s="25"/>
      <c r="L25" s="25"/>
      <c r="M25" s="25"/>
      <c r="T25" s="60"/>
      <c r="U25" s="60"/>
      <c r="V25" s="60"/>
      <c r="W25" s="60"/>
      <c r="AB25" s="77" t="s">
        <v>32</v>
      </c>
      <c r="AC25" s="77"/>
      <c r="AD25" s="77"/>
      <c r="AE25" s="77"/>
    </row>
    <row r="26" spans="1:32" ht="18.75">
      <c r="A26" s="26">
        <v>1</v>
      </c>
      <c r="B26" s="71" t="s">
        <v>28</v>
      </c>
      <c r="C26" s="71"/>
      <c r="D26" s="71"/>
      <c r="E26" s="71"/>
      <c r="F26" s="24"/>
      <c r="G26" s="24"/>
      <c r="H26" s="24"/>
      <c r="I26" s="24"/>
      <c r="J26" s="23"/>
      <c r="K26" s="23"/>
      <c r="L26" s="23"/>
      <c r="M26" s="23"/>
      <c r="T26" s="59"/>
      <c r="U26" s="59"/>
      <c r="V26" s="59"/>
      <c r="W26" s="59"/>
      <c r="AB26" s="74" t="s">
        <v>31</v>
      </c>
      <c r="AC26" s="74"/>
      <c r="AD26" s="74"/>
      <c r="AE26" s="74"/>
    </row>
    <row r="27" spans="1:32" ht="18.75">
      <c r="A27" s="49">
        <v>2</v>
      </c>
      <c r="B27" s="28" t="s">
        <v>29</v>
      </c>
      <c r="C27" s="28"/>
      <c r="D27" s="28"/>
      <c r="E27" s="29"/>
      <c r="F27" s="72" t="str">
        <f>IF(AND($E$5=""),"",CONCATENATE(E5,"]","  ",J5))</f>
        <v>ghjkyky tkV]  v/;kid</v>
      </c>
      <c r="G27" s="72"/>
      <c r="H27" s="72"/>
      <c r="I27" s="72"/>
      <c r="J27" s="23"/>
      <c r="K27" s="23"/>
      <c r="L27" s="23"/>
      <c r="M27" s="23"/>
      <c r="T27" s="38"/>
      <c r="U27" s="38"/>
      <c r="V27" s="38"/>
      <c r="W27" s="38"/>
      <c r="AB27" s="78" t="s">
        <v>33</v>
      </c>
      <c r="AC27" s="78"/>
      <c r="AD27" s="78"/>
      <c r="AE27" s="78"/>
    </row>
    <row r="28" spans="1:32" ht="18.75">
      <c r="A28" s="30">
        <v>3</v>
      </c>
      <c r="B28" s="24" t="s">
        <v>30</v>
      </c>
      <c r="C28" s="31"/>
      <c r="D28" s="32"/>
      <c r="E28" s="32"/>
      <c r="F28" s="23"/>
      <c r="G28" s="23"/>
      <c r="H28" s="23"/>
      <c r="I28" s="33"/>
      <c r="J28" s="35"/>
      <c r="K28" s="35"/>
      <c r="L28" s="35"/>
      <c r="M28" s="35"/>
      <c r="R28" s="35"/>
      <c r="S28" s="35"/>
      <c r="T28" s="38"/>
      <c r="U28" s="38"/>
      <c r="V28" s="38"/>
      <c r="W28" s="38"/>
      <c r="AB28" s="78"/>
      <c r="AC28" s="78"/>
      <c r="AD28" s="78"/>
      <c r="AE28" s="78"/>
    </row>
    <row r="29" spans="1:32" ht="18.75">
      <c r="A29" s="23"/>
      <c r="B29" s="23"/>
      <c r="C29" s="23"/>
      <c r="D29" s="23"/>
      <c r="E29" s="23"/>
      <c r="F29" s="23"/>
      <c r="G29" s="23"/>
      <c r="H29" s="23"/>
      <c r="I29" s="23"/>
      <c r="J29" s="39"/>
      <c r="K29" s="39"/>
      <c r="L29" s="39"/>
      <c r="M29" s="39"/>
      <c r="Z29" s="39"/>
      <c r="AA29" s="39"/>
      <c r="AB29" s="39"/>
      <c r="AC29" s="39"/>
    </row>
  </sheetData>
  <sheetProtection password="C1FB" sheet="1" objects="1" scenarios="1" formatCells="0" formatColumns="0" formatRows="0" selectLockedCells="1"/>
  <mergeCells count="36">
    <mergeCell ref="AB27:AE28"/>
    <mergeCell ref="AB5:AC5"/>
    <mergeCell ref="B6:AE6"/>
    <mergeCell ref="R8:T8"/>
    <mergeCell ref="U8:W8"/>
    <mergeCell ref="X8:Z8"/>
    <mergeCell ref="C5:D5"/>
    <mergeCell ref="E5:H5"/>
    <mergeCell ref="J5:L5"/>
    <mergeCell ref="M5:O5"/>
    <mergeCell ref="P5:AA5"/>
    <mergeCell ref="AE22:AF22"/>
    <mergeCell ref="AA8:AA9"/>
    <mergeCell ref="AB8:AB9"/>
    <mergeCell ref="AC8:AC9"/>
    <mergeCell ref="AD8:AD9"/>
    <mergeCell ref="AE8:AE9"/>
    <mergeCell ref="AF8:AF9"/>
    <mergeCell ref="B26:E26"/>
    <mergeCell ref="A22:B22"/>
    <mergeCell ref="A8:A9"/>
    <mergeCell ref="B8:B9"/>
    <mergeCell ref="C8:G8"/>
    <mergeCell ref="H8:L8"/>
    <mergeCell ref="M8:Q8"/>
    <mergeCell ref="AB25:AE25"/>
    <mergeCell ref="AB26:AE26"/>
    <mergeCell ref="F3:Z3"/>
    <mergeCell ref="M4:Q4"/>
    <mergeCell ref="K23:L23"/>
    <mergeCell ref="M23:Y23"/>
    <mergeCell ref="F27:I27"/>
    <mergeCell ref="C24:H24"/>
    <mergeCell ref="I24:J24"/>
    <mergeCell ref="K24:L24"/>
    <mergeCell ref="B25:I25"/>
  </mergeCells>
  <pageMargins left="0.5" right="0.4" top="0.5" bottom="0.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Hindi version</vt:lpstr>
      <vt:lpstr>Eng. Version</vt:lpstr>
      <vt:lpstr>Pay Diff. Sheet For anybody</vt:lpstr>
      <vt:lpstr>'Eng. Version'!Print_Area</vt:lpstr>
      <vt:lpstr>'Hindi version'!Print_Area</vt:lpstr>
      <vt:lpstr>'Pay Diff. Sheet For anybody'!Print_Area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2018-01-15T17:26:48Z</dcterms:modified>
</cp:coreProperties>
</file>