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COMPUTATION!$A$1:$O$63</definedName>
    <definedName name="_xlnm.Print_Area" localSheetId="3" xml:space="preserve">                                                                                                                                                                                                    'Extra deduc'!$E$2:$L$20</definedName>
    <definedName name="_xlnm.Print_Area" localSheetId="9" xml:space="preserve">                                                                                                                                                                                                                                                   'Form No. 16'!$A$1:$N$127</definedName>
    <definedName name="_xlnm.Print_Area" localSheetId="8" xml:space="preserve">                                                                                                                                      form10E!$A$1:$N$36</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O5" i="10"/>
  <c r="AP16" i="1"/>
  <c r="AQ19" s="1"/>
  <c r="O40" i="10"/>
  <c r="AQ16" i="1" l="1"/>
  <c r="AQ18"/>
  <c r="AQ20"/>
  <c r="AQ17"/>
  <c r="J17" i="9"/>
  <c r="G5"/>
  <c r="M36" i="13"/>
  <c r="G35"/>
  <c r="G34"/>
  <c r="G33"/>
  <c r="E35"/>
  <c r="E34"/>
  <c r="E33"/>
  <c r="C35"/>
  <c r="Z35" s="1"/>
  <c r="C34"/>
  <c r="C33"/>
  <c r="Z33" s="1"/>
  <c r="L23"/>
  <c r="Z23" s="1"/>
  <c r="L7"/>
  <c r="J5"/>
  <c r="C5"/>
  <c r="C4"/>
  <c r="Z34"/>
  <c r="Z22"/>
  <c r="AC22" s="1"/>
  <c r="D15"/>
  <c r="L22"/>
  <c r="C5" i="14"/>
  <c r="C3"/>
  <c r="C3" i="13" s="1"/>
  <c r="B13" l="1"/>
  <c r="Z21"/>
  <c r="AC21" s="1"/>
  <c r="L21"/>
  <c r="Z19"/>
  <c r="AC19" s="1"/>
  <c r="Z24"/>
  <c r="AA24" s="1"/>
  <c r="AB24" s="1"/>
  <c r="AD33"/>
  <c r="I33" s="1"/>
  <c r="AD34"/>
  <c r="I34" s="1"/>
  <c r="AD35"/>
  <c r="I35" s="1"/>
  <c r="AA23"/>
  <c r="AB23" s="1"/>
  <c r="AC33"/>
  <c r="AC34"/>
  <c r="AC35"/>
  <c r="AC24" l="1"/>
  <c r="L25" s="1"/>
  <c r="AE34"/>
  <c r="K34" s="1"/>
  <c r="M34" s="1"/>
  <c r="L24"/>
  <c r="AC23"/>
  <c r="AE35"/>
  <c r="K35" s="1"/>
  <c r="M35" s="1"/>
  <c r="AE33"/>
  <c r="K33" s="1"/>
  <c r="M33" s="1"/>
  <c r="L27" l="1"/>
  <c r="L26"/>
  <c r="L28" l="1"/>
  <c r="C38" i="6" l="1"/>
  <c r="C39"/>
  <c r="C40"/>
  <c r="C41"/>
  <c r="O23" i="1"/>
  <c r="X23" s="1"/>
  <c r="O24"/>
  <c r="X24" s="1"/>
  <c r="O25"/>
  <c r="S25" s="1"/>
  <c r="L15" i="6"/>
  <c r="F15" i="1" l="1"/>
  <c r="F16" s="1"/>
  <c r="S23"/>
  <c r="X25"/>
  <c r="X7"/>
  <c r="B26" i="2" s="1"/>
  <c r="B59"/>
  <c r="B60"/>
  <c r="B58"/>
  <c r="I7" i="1"/>
  <c r="BA8"/>
  <c r="L6" s="1"/>
  <c r="AZ8"/>
  <c r="I6" i="2"/>
  <c r="S24" i="1" s="1"/>
  <c r="M25" l="1"/>
  <c r="M24"/>
  <c r="M23"/>
  <c r="M26"/>
  <c r="R6"/>
  <c r="X8"/>
  <c r="B27" i="2" s="1"/>
  <c r="C27" i="6" s="1"/>
  <c r="B46" i="2"/>
  <c r="G27" i="10"/>
  <c r="C126" i="6"/>
  <c r="X9" i="1" l="1"/>
  <c r="X10" s="1"/>
  <c r="X11" s="1"/>
  <c r="B47" i="2"/>
  <c r="F47"/>
  <c r="F48"/>
  <c r="F49"/>
  <c r="F50"/>
  <c r="F51"/>
  <c r="F52"/>
  <c r="F53"/>
  <c r="F54"/>
  <c r="F55"/>
  <c r="F56"/>
  <c r="F57"/>
  <c r="F58"/>
  <c r="F59"/>
  <c r="F60"/>
  <c r="F61"/>
  <c r="F46"/>
  <c r="B48" l="1"/>
  <c r="B28"/>
  <c r="C28" i="6" s="1"/>
  <c r="C28" i="3"/>
  <c r="R28"/>
  <c r="B39" i="9"/>
  <c r="B29" i="2" l="1"/>
  <c r="C29" i="6" s="1"/>
  <c r="B49" i="2"/>
  <c r="K27" i="6"/>
  <c r="K28"/>
  <c r="K29"/>
  <c r="K30"/>
  <c r="K31"/>
  <c r="K32"/>
  <c r="K33"/>
  <c r="K34"/>
  <c r="K35"/>
  <c r="K36"/>
  <c r="K37"/>
  <c r="K38"/>
  <c r="K39"/>
  <c r="K40"/>
  <c r="K41"/>
  <c r="I27"/>
  <c r="I28"/>
  <c r="I29"/>
  <c r="I30"/>
  <c r="I31"/>
  <c r="I32"/>
  <c r="I33"/>
  <c r="I34"/>
  <c r="I35"/>
  <c r="I36"/>
  <c r="I37"/>
  <c r="I38"/>
  <c r="I39"/>
  <c r="I40"/>
  <c r="I41"/>
  <c r="F27"/>
  <c r="F28"/>
  <c r="F29"/>
  <c r="F30"/>
  <c r="F31"/>
  <c r="F32"/>
  <c r="F33"/>
  <c r="F34"/>
  <c r="F35"/>
  <c r="F36"/>
  <c r="F37"/>
  <c r="F38"/>
  <c r="F39"/>
  <c r="F40"/>
  <c r="F41"/>
  <c r="F38" i="2"/>
  <c r="M38" i="6" s="1"/>
  <c r="F39" i="2"/>
  <c r="M39" i="6" s="1"/>
  <c r="F40" i="2"/>
  <c r="M40" i="6" s="1"/>
  <c r="F41" i="2"/>
  <c r="M41" i="6" s="1"/>
  <c r="F27" i="2"/>
  <c r="M27" i="6" s="1"/>
  <c r="F28" i="2"/>
  <c r="M28" i="6" s="1"/>
  <c r="F29" i="2"/>
  <c r="M29" i="6" s="1"/>
  <c r="F30" i="2"/>
  <c r="M30" i="6" s="1"/>
  <c r="F31" i="2"/>
  <c r="M31" i="6" s="1"/>
  <c r="F32" i="2"/>
  <c r="M32" i="6" s="1"/>
  <c r="F33" i="2"/>
  <c r="M33" i="6" s="1"/>
  <c r="F34" i="2"/>
  <c r="M34" i="6" s="1"/>
  <c r="F35" i="2"/>
  <c r="M35" i="6" s="1"/>
  <c r="F36" i="2"/>
  <c r="M36" i="6" s="1"/>
  <c r="F37" i="2"/>
  <c r="M37" i="6" s="1"/>
  <c r="F26" i="2"/>
  <c r="M26" i="10"/>
  <c r="B50" i="2" l="1"/>
  <c r="B30"/>
  <c r="C30" i="6" s="1"/>
  <c r="X12" i="1"/>
  <c r="F24" i="6"/>
  <c r="A23"/>
  <c r="K127"/>
  <c r="K51"/>
  <c r="D127"/>
  <c r="D51"/>
  <c r="F123"/>
  <c r="E45"/>
  <c r="K122"/>
  <c r="B122"/>
  <c r="B44"/>
  <c r="K10" i="10"/>
  <c r="G28"/>
  <c r="N3"/>
  <c r="J3"/>
  <c r="D3"/>
  <c r="A1"/>
  <c r="O57"/>
  <c r="W55"/>
  <c r="G14"/>
  <c r="M20"/>
  <c r="O35"/>
  <c r="I104" i="6" s="1"/>
  <c r="K104" s="1"/>
  <c r="O36" i="10"/>
  <c r="I105" i="6" s="1"/>
  <c r="K105" s="1"/>
  <c r="O37" i="10"/>
  <c r="I106" i="6" s="1"/>
  <c r="K106" s="1"/>
  <c r="O38" i="10"/>
  <c r="I107" i="6" s="1"/>
  <c r="O39" i="10"/>
  <c r="I108" i="6" s="1"/>
  <c r="I109"/>
  <c r="K109" s="1"/>
  <c r="O41" i="10"/>
  <c r="O34"/>
  <c r="O42" s="1"/>
  <c r="O31"/>
  <c r="M27"/>
  <c r="M25"/>
  <c r="M24"/>
  <c r="M23"/>
  <c r="M22"/>
  <c r="M21"/>
  <c r="G26"/>
  <c r="G23"/>
  <c r="G22"/>
  <c r="G21"/>
  <c r="G15"/>
  <c r="I12"/>
  <c r="D12" s="1"/>
  <c r="F12"/>
  <c r="K8"/>
  <c r="K7"/>
  <c r="H9" i="6"/>
  <c r="H8"/>
  <c r="A7"/>
  <c r="H7"/>
  <c r="L11"/>
  <c r="H11"/>
  <c r="E11"/>
  <c r="C50"/>
  <c r="K44"/>
  <c r="M26"/>
  <c r="K26"/>
  <c r="I26"/>
  <c r="F26"/>
  <c r="C24"/>
  <c r="O8" i="10" l="1"/>
  <c r="K79" i="6"/>
  <c r="H74"/>
  <c r="H79"/>
  <c r="K12" i="10"/>
  <c r="O13" s="1"/>
  <c r="X13" i="1"/>
  <c r="B51" i="2"/>
  <c r="B31"/>
  <c r="C31" i="6" s="1"/>
  <c r="K108"/>
  <c r="N108"/>
  <c r="I103"/>
  <c r="K107"/>
  <c r="N107"/>
  <c r="I96"/>
  <c r="I94"/>
  <c r="I91"/>
  <c r="I93"/>
  <c r="I95"/>
  <c r="I92"/>
  <c r="I90"/>
  <c r="K90" s="1"/>
  <c r="N117"/>
  <c r="H72"/>
  <c r="H78"/>
  <c r="N79" s="1"/>
  <c r="I88"/>
  <c r="I98"/>
  <c r="H73"/>
  <c r="M25"/>
  <c r="K25"/>
  <c r="I25"/>
  <c r="F25"/>
  <c r="K19" i="1"/>
  <c r="O19" s="1"/>
  <c r="Y1" i="3"/>
  <c r="D2"/>
  <c r="B6"/>
  <c r="C3"/>
  <c r="T2"/>
  <c r="L2"/>
  <c r="E1" i="1"/>
  <c r="H75" i="6" l="1"/>
  <c r="B52" i="2"/>
  <c r="B32"/>
  <c r="C32" i="6" s="1"/>
  <c r="X14" i="1"/>
  <c r="N103" i="6"/>
  <c r="K103"/>
  <c r="N95"/>
  <c r="K95"/>
  <c r="N91"/>
  <c r="K91"/>
  <c r="K96"/>
  <c r="N96"/>
  <c r="N98"/>
  <c r="K98"/>
  <c r="K92"/>
  <c r="N92"/>
  <c r="N93"/>
  <c r="K93"/>
  <c r="K94"/>
  <c r="N94"/>
  <c r="Y8" i="1"/>
  <c r="X15" l="1"/>
  <c r="B53" i="2"/>
  <c r="B33"/>
  <c r="C33" i="6" s="1"/>
  <c r="Q7" i="1"/>
  <c r="Q8" s="1"/>
  <c r="Q9" s="1"/>
  <c r="Q10" s="1"/>
  <c r="Q11" s="1"/>
  <c r="Q12" s="1"/>
  <c r="Q13" s="1"/>
  <c r="Q14" s="1"/>
  <c r="Q15" s="1"/>
  <c r="Q16" s="1"/>
  <c r="Q17" s="1"/>
  <c r="Q18" s="1"/>
  <c r="R7"/>
  <c r="R8" s="1"/>
  <c r="P7"/>
  <c r="Z7"/>
  <c r="W7"/>
  <c r="V7"/>
  <c r="U7"/>
  <c r="T7"/>
  <c r="N7"/>
  <c r="L7"/>
  <c r="J7"/>
  <c r="I8"/>
  <c r="F7"/>
  <c r="AE6"/>
  <c r="H7" l="1"/>
  <c r="G20"/>
  <c r="B54" i="2"/>
  <c r="B34"/>
  <c r="C34" i="6" s="1"/>
  <c r="X16" i="1"/>
  <c r="X17" s="1"/>
  <c r="X18" s="1"/>
  <c r="AB26"/>
  <c r="AA26"/>
  <c r="Q20"/>
  <c r="O20" l="1"/>
  <c r="M20"/>
  <c r="S20"/>
  <c r="B55" i="2"/>
  <c r="B35"/>
  <c r="C35" i="6" s="1"/>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2" s="1"/>
  <c r="N13" s="1"/>
  <c r="N14" s="1"/>
  <c r="N15" s="1"/>
  <c r="N16" s="1"/>
  <c r="N17" s="1"/>
  <c r="N18" s="1"/>
  <c r="L8"/>
  <c r="L9" s="1"/>
  <c r="L10" s="1"/>
  <c r="L11"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C36" i="6" s="1"/>
  <c r="L12" i="1"/>
  <c r="L13" s="1"/>
  <c r="L14"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C37" i="6" s="1"/>
  <c r="B57" i="2"/>
  <c r="F8" i="1"/>
  <c r="G7"/>
  <c r="AA20"/>
  <c r="L18" i="3"/>
  <c r="K3"/>
  <c r="O26" i="1"/>
  <c r="AA19"/>
  <c r="X18" i="3" s="1"/>
  <c r="AA22" i="1"/>
  <c r="Y25" i="3"/>
  <c r="X21"/>
  <c r="X25"/>
  <c r="CG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K7"/>
  <c r="M7"/>
  <c r="N7"/>
  <c r="O7"/>
  <c r="Q7"/>
  <c r="R7"/>
  <c r="S7"/>
  <c r="T7"/>
  <c r="V7"/>
  <c r="W7"/>
  <c r="F8"/>
  <c r="G8"/>
  <c r="H8"/>
  <c r="I8"/>
  <c r="K8"/>
  <c r="M8"/>
  <c r="N8"/>
  <c r="Q8"/>
  <c r="R8"/>
  <c r="S8"/>
  <c r="T8"/>
  <c r="V8"/>
  <c r="W8"/>
  <c r="F9"/>
  <c r="G9"/>
  <c r="H9"/>
  <c r="I9"/>
  <c r="K9"/>
  <c r="M9"/>
  <c r="N9"/>
  <c r="Q9"/>
  <c r="R9"/>
  <c r="S9"/>
  <c r="T9"/>
  <c r="U9"/>
  <c r="V9"/>
  <c r="W9"/>
  <c r="F10"/>
  <c r="G10"/>
  <c r="H10"/>
  <c r="I10"/>
  <c r="K10"/>
  <c r="M10"/>
  <c r="N10"/>
  <c r="Q10"/>
  <c r="R10"/>
  <c r="S10"/>
  <c r="T10"/>
  <c r="U10"/>
  <c r="V10"/>
  <c r="W10"/>
  <c r="F11"/>
  <c r="G11"/>
  <c r="H11"/>
  <c r="I11"/>
  <c r="K11"/>
  <c r="M11"/>
  <c r="N11"/>
  <c r="Q11"/>
  <c r="R11"/>
  <c r="S11"/>
  <c r="T11"/>
  <c r="U11"/>
  <c r="V11"/>
  <c r="W11"/>
  <c r="F12"/>
  <c r="G12"/>
  <c r="H12"/>
  <c r="I12"/>
  <c r="K12"/>
  <c r="M12"/>
  <c r="N12"/>
  <c r="Q12"/>
  <c r="R12"/>
  <c r="S12"/>
  <c r="T12"/>
  <c r="U12"/>
  <c r="V12"/>
  <c r="W12"/>
  <c r="F13"/>
  <c r="G13"/>
  <c r="H13"/>
  <c r="I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V16"/>
  <c r="W16"/>
  <c r="F17"/>
  <c r="G17"/>
  <c r="H17"/>
  <c r="K17"/>
  <c r="M17"/>
  <c r="N17"/>
  <c r="Q17"/>
  <c r="R17"/>
  <c r="S17"/>
  <c r="T17"/>
  <c r="U17"/>
  <c r="V17"/>
  <c r="W17"/>
  <c r="C18"/>
  <c r="D18"/>
  <c r="E18"/>
  <c r="F18"/>
  <c r="G18"/>
  <c r="H18"/>
  <c r="I18"/>
  <c r="J18"/>
  <c r="K18"/>
  <c r="M18"/>
  <c r="N18"/>
  <c r="O18"/>
  <c r="P18"/>
  <c r="Q18"/>
  <c r="R18"/>
  <c r="S18"/>
  <c r="T18"/>
  <c r="U18"/>
  <c r="V18"/>
  <c r="W18"/>
  <c r="C19"/>
  <c r="D19"/>
  <c r="E19"/>
  <c r="F19"/>
  <c r="G19"/>
  <c r="H19"/>
  <c r="I19"/>
  <c r="J19"/>
  <c r="K19"/>
  <c r="L19"/>
  <c r="M19"/>
  <c r="N19"/>
  <c r="O19"/>
  <c r="P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C24"/>
  <c r="D24"/>
  <c r="E24"/>
  <c r="F24"/>
  <c r="G24"/>
  <c r="H24"/>
  <c r="I24"/>
  <c r="J24"/>
  <c r="K24"/>
  <c r="L24"/>
  <c r="M24"/>
  <c r="N24"/>
  <c r="O24"/>
  <c r="P24"/>
  <c r="Q24"/>
  <c r="R24"/>
  <c r="S24"/>
  <c r="T24"/>
  <c r="V24"/>
  <c r="W24"/>
  <c r="C25"/>
  <c r="D25"/>
  <c r="E25"/>
  <c r="F25"/>
  <c r="G25"/>
  <c r="H25"/>
  <c r="I25"/>
  <c r="J25"/>
  <c r="K25"/>
  <c r="L25"/>
  <c r="M25"/>
  <c r="N25"/>
  <c r="O25"/>
  <c r="Q25"/>
  <c r="R25"/>
  <c r="S25"/>
  <c r="T25"/>
  <c r="V25"/>
  <c r="W25"/>
  <c r="C6"/>
  <c r="D6"/>
  <c r="E6"/>
  <c r="F6"/>
  <c r="G6"/>
  <c r="H6"/>
  <c r="I6"/>
  <c r="K6"/>
  <c r="M6"/>
  <c r="N6"/>
  <c r="O6"/>
  <c r="Q6"/>
  <c r="R6"/>
  <c r="S6"/>
  <c r="T6"/>
  <c r="V6"/>
  <c r="W6"/>
  <c r="W26" s="1"/>
  <c r="X5"/>
  <c r="M5"/>
  <c r="N5"/>
  <c r="O5"/>
  <c r="P5"/>
  <c r="Q5"/>
  <c r="R5"/>
  <c r="S5"/>
  <c r="T5"/>
  <c r="U5"/>
  <c r="V5"/>
  <c r="W5"/>
  <c r="D5"/>
  <c r="E5"/>
  <c r="F5"/>
  <c r="G5"/>
  <c r="H5"/>
  <c r="I5"/>
  <c r="J5"/>
  <c r="K5"/>
  <c r="L5"/>
  <c r="C5"/>
  <c r="B5"/>
  <c r="A5"/>
  <c r="B19"/>
  <c r="I21" i="6" l="1"/>
  <c r="G8" i="1"/>
  <c r="S8" s="1"/>
  <c r="S7"/>
  <c r="M7"/>
  <c r="J6" i="3" s="1"/>
  <c r="S26" i="1"/>
  <c r="P25" i="3" s="1"/>
  <c r="X26" i="1"/>
  <c r="B61" i="2" s="1"/>
  <c r="B62" s="1"/>
  <c r="P6" i="3"/>
  <c r="O7" i="1"/>
  <c r="L6" i="3" s="1"/>
  <c r="H8" i="1"/>
  <c r="O8" s="1"/>
  <c r="D27" i="9"/>
  <c r="C27"/>
  <c r="I20" i="6"/>
  <c r="I19"/>
  <c r="P7" i="3"/>
  <c r="AB20" i="1"/>
  <c r="Y19" i="3" s="1"/>
  <c r="X19"/>
  <c r="AD9"/>
  <c r="E7"/>
  <c r="D28" i="9" s="1"/>
  <c r="F9" i="1"/>
  <c r="D7" i="3"/>
  <c r="AB19" i="1"/>
  <c r="Y18" i="3" s="1"/>
  <c r="M2" i="10"/>
  <c r="H2"/>
  <c r="G9" i="1" l="1"/>
  <c r="M9"/>
  <c r="J8" i="3" s="1"/>
  <c r="M8" i="1"/>
  <c r="J7" i="3" s="1"/>
  <c r="R9" i="1"/>
  <c r="R10" s="1"/>
  <c r="R11" s="1"/>
  <c r="R12" s="1"/>
  <c r="R13" s="1"/>
  <c r="R14" s="1"/>
  <c r="H9"/>
  <c r="S9"/>
  <c r="L7" i="3"/>
  <c r="F10" i="1"/>
  <c r="C8" i="3"/>
  <c r="J15" i="6"/>
  <c r="H15"/>
  <c r="AA6" i="3"/>
  <c r="Z6"/>
  <c r="Q3"/>
  <c r="G3"/>
  <c r="B7"/>
  <c r="B8"/>
  <c r="B9"/>
  <c r="B10"/>
  <c r="B11"/>
  <c r="B12"/>
  <c r="B13"/>
  <c r="B14"/>
  <c r="B15"/>
  <c r="B16"/>
  <c r="B17"/>
  <c r="B18"/>
  <c r="B20"/>
  <c r="B21"/>
  <c r="B22"/>
  <c r="B23"/>
  <c r="B24"/>
  <c r="B25"/>
  <c r="F11" i="1" l="1"/>
  <c r="O9"/>
  <c r="C29" i="9"/>
  <c r="M26" i="3"/>
  <c r="Q26"/>
  <c r="G20" i="10" s="1"/>
  <c r="I85" i="6" s="1"/>
  <c r="D8" i="3"/>
  <c r="P8"/>
  <c r="G10" i="1"/>
  <c r="S10" s="1"/>
  <c r="H10"/>
  <c r="E9" i="3" s="1"/>
  <c r="D30" i="9" s="1"/>
  <c r="O8" i="3"/>
  <c r="E8"/>
  <c r="C9"/>
  <c r="C30" i="9" s="1"/>
  <c r="F26" i="3"/>
  <c r="V26"/>
  <c r="G25" i="10" s="1"/>
  <c r="I87" i="6" s="1"/>
  <c r="T26" i="3"/>
  <c r="R26"/>
  <c r="S26"/>
  <c r="K26"/>
  <c r="H26"/>
  <c r="M10" i="1" l="1"/>
  <c r="J9" i="3" s="1"/>
  <c r="O10" i="1"/>
  <c r="D29" i="9"/>
  <c r="G19" i="10"/>
  <c r="I84" i="6" s="1"/>
  <c r="AA10" i="1"/>
  <c r="X9" i="3" s="1"/>
  <c r="P9"/>
  <c r="O9"/>
  <c r="G21" i="1"/>
  <c r="H11"/>
  <c r="E10" i="3" s="1"/>
  <c r="D31" i="9" s="1"/>
  <c r="G11" i="1"/>
  <c r="S11" s="1"/>
  <c r="F12"/>
  <c r="C10" i="3"/>
  <c r="C31" i="9" s="1"/>
  <c r="L8" i="3"/>
  <c r="D9"/>
  <c r="F22" i="1" l="1"/>
  <c r="M21"/>
  <c r="J20" i="3" s="1"/>
  <c r="C40" i="9"/>
  <c r="M11" i="1"/>
  <c r="J10" i="3" s="1"/>
  <c r="O11" i="1"/>
  <c r="Q21"/>
  <c r="N20" i="3" s="1"/>
  <c r="N26" s="1"/>
  <c r="G24" i="10" s="1"/>
  <c r="O21" i="1"/>
  <c r="S21"/>
  <c r="P10" i="3"/>
  <c r="D20"/>
  <c r="L20"/>
  <c r="O10"/>
  <c r="AA11" i="1"/>
  <c r="X10" i="3" s="1"/>
  <c r="H12" i="1"/>
  <c r="E11" i="3" s="1"/>
  <c r="D32" i="9" s="1"/>
  <c r="G12" i="1"/>
  <c r="M12" s="1"/>
  <c r="J11" i="3" s="1"/>
  <c r="F13" i="1"/>
  <c r="C11" i="3"/>
  <c r="C32" i="9" s="1"/>
  <c r="AB10" i="1"/>
  <c r="Y9" i="3" s="1"/>
  <c r="L9"/>
  <c r="D10"/>
  <c r="N104" i="6"/>
  <c r="N105"/>
  <c r="N106"/>
  <c r="S12" i="1" l="1"/>
  <c r="G22"/>
  <c r="O12"/>
  <c r="L11" i="3" s="1"/>
  <c r="I86" i="6"/>
  <c r="P11" i="3"/>
  <c r="P20"/>
  <c r="AA21" i="1"/>
  <c r="O11" i="3"/>
  <c r="D11"/>
  <c r="AA12" i="1"/>
  <c r="X11" i="3" s="1"/>
  <c r="G13" i="1"/>
  <c r="S13" s="1"/>
  <c r="H13"/>
  <c r="E12" i="3" s="1"/>
  <c r="D33" i="9" s="1"/>
  <c r="F14" i="1"/>
  <c r="C12" i="3"/>
  <c r="C33" i="9" s="1"/>
  <c r="L10" i="3"/>
  <c r="AB11" i="1"/>
  <c r="Y10" i="3" s="1"/>
  <c r="D12" l="1"/>
  <c r="M13" i="1"/>
  <c r="J12" i="3" s="1"/>
  <c r="O13" i="1"/>
  <c r="C21" i="3"/>
  <c r="O12"/>
  <c r="AB21" i="1"/>
  <c r="Y20" i="3" s="1"/>
  <c r="X20"/>
  <c r="AB12" i="1"/>
  <c r="Y11" i="3" s="1"/>
  <c r="P12"/>
  <c r="AA13" i="1"/>
  <c r="X12" i="3" s="1"/>
  <c r="E46" i="1"/>
  <c r="H14"/>
  <c r="E13" i="3" s="1"/>
  <c r="D34" i="9" s="1"/>
  <c r="G14" i="1"/>
  <c r="M14" s="1"/>
  <c r="J13" i="3" s="1"/>
  <c r="C13"/>
  <c r="C34" i="9" s="1"/>
  <c r="G26" i="3"/>
  <c r="O14" i="1" l="1"/>
  <c r="S14"/>
  <c r="P13" i="3" s="1"/>
  <c r="O22" i="1"/>
  <c r="D13" i="3"/>
  <c r="O13"/>
  <c r="AA14" i="1"/>
  <c r="X13" i="3" s="1"/>
  <c r="C48" i="1"/>
  <c r="E47"/>
  <c r="E49" s="1"/>
  <c r="AP15" s="1"/>
  <c r="AB13"/>
  <c r="Y12" i="3" s="1"/>
  <c r="L12"/>
  <c r="D21" l="1"/>
  <c r="L1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6" i="1" l="1"/>
  <c r="R15"/>
  <c r="F17"/>
  <c r="F18" s="1"/>
  <c r="G15"/>
  <c r="G16" s="1"/>
  <c r="D15" i="3" s="1"/>
  <c r="H15" i="1"/>
  <c r="H16" s="1"/>
  <c r="BA11"/>
  <c r="L16" s="1"/>
  <c r="AZ11"/>
  <c r="AZ10"/>
  <c r="BA10"/>
  <c r="L15" s="1"/>
  <c r="I14" i="3" s="1"/>
  <c r="C14"/>
  <c r="C35" i="9" s="1"/>
  <c r="O14" i="3"/>
  <c r="E14"/>
  <c r="D35" i="9" s="1"/>
  <c r="L21" i="3"/>
  <c r="AB22" i="1"/>
  <c r="Y21" i="3" s="1"/>
  <c r="S15" i="1"/>
  <c r="C15" i="3"/>
  <c r="C36" i="9" s="1"/>
  <c r="AQ151" i="4"/>
  <c r="Z168"/>
  <c r="AQ202"/>
  <c r="Z219"/>
  <c r="AR150"/>
  <c r="AR201"/>
  <c r="F77" i="2"/>
  <c r="H77"/>
  <c r="J77"/>
  <c r="K77"/>
  <c r="L77"/>
  <c r="M77"/>
  <c r="N77"/>
  <c r="O77"/>
  <c r="P77"/>
  <c r="Q77"/>
  <c r="R77"/>
  <c r="S77"/>
  <c r="T77"/>
  <c r="U77"/>
  <c r="V77"/>
  <c r="W77"/>
  <c r="X77"/>
  <c r="Y77"/>
  <c r="Z77"/>
  <c r="AA77"/>
  <c r="AB77"/>
  <c r="D77"/>
  <c r="P76"/>
  <c r="Q76"/>
  <c r="F76"/>
  <c r="H76"/>
  <c r="J76"/>
  <c r="K76"/>
  <c r="L76"/>
  <c r="M76"/>
  <c r="N76"/>
  <c r="O76"/>
  <c r="D76"/>
  <c r="M15" i="1" l="1"/>
  <c r="J14" i="3" s="1"/>
  <c r="M16" i="1"/>
  <c r="J15" i="3" s="1"/>
  <c r="D14"/>
  <c r="R17" i="1"/>
  <c r="R18" s="1"/>
  <c r="O17" i="3" s="1"/>
  <c r="H17" i="1"/>
  <c r="H18" s="1"/>
  <c r="E15" i="3"/>
  <c r="D36" i="9" s="1"/>
  <c r="G17" i="1"/>
  <c r="G18" s="1"/>
  <c r="M18" s="1"/>
  <c r="J17" i="3" s="1"/>
  <c r="O15" i="1"/>
  <c r="L14" i="3" s="1"/>
  <c r="O16" i="1"/>
  <c r="L15" i="3" s="1"/>
  <c r="O15"/>
  <c r="L17" i="1"/>
  <c r="I15" i="3"/>
  <c r="S16" i="1"/>
  <c r="O16" i="3"/>
  <c r="P14"/>
  <c r="AA15" i="1"/>
  <c r="C16" i="3"/>
  <c r="C37" i="9" s="1"/>
  <c r="AA218" i="4"/>
  <c r="AA167"/>
  <c r="N231"/>
  <c r="N180"/>
  <c r="AB217"/>
  <c r="AB166"/>
  <c r="O230"/>
  <c r="O179"/>
  <c r="AC216"/>
  <c r="AC165"/>
  <c r="P229"/>
  <c r="P178"/>
  <c r="Q228"/>
  <c r="Q177"/>
  <c r="S226"/>
  <c r="S175"/>
  <c r="AH211"/>
  <c r="AH160"/>
  <c r="T225"/>
  <c r="T174"/>
  <c r="H33"/>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Z66" i="4"/>
  <c r="T72"/>
  <c r="S73"/>
  <c r="Q75"/>
  <c r="P76"/>
  <c r="O77"/>
  <c r="N78"/>
  <c r="AQ100"/>
  <c r="Z117"/>
  <c r="T123"/>
  <c r="S124"/>
  <c r="Q126"/>
  <c r="P127"/>
  <c r="O128"/>
  <c r="N129"/>
  <c r="M17" i="1" l="1"/>
  <c r="J16" i="3" s="1"/>
  <c r="J26" s="1"/>
  <c r="E16"/>
  <c r="D37" i="9" s="1"/>
  <c r="D16" i="3"/>
  <c r="O17" i="1"/>
  <c r="L16" i="3" s="1"/>
  <c r="L18" i="1"/>
  <c r="I17" i="3" s="1"/>
  <c r="I16"/>
  <c r="O26"/>
  <c r="S17" i="1"/>
  <c r="X14" i="3"/>
  <c r="AB15" i="1"/>
  <c r="Y14" i="3" s="1"/>
  <c r="AA16" i="1"/>
  <c r="P15" i="3"/>
  <c r="E17"/>
  <c r="C17"/>
  <c r="C38" i="9" s="1"/>
  <c r="C39" s="1"/>
  <c r="AC114" i="4"/>
  <c r="HR239"/>
  <c r="AR99"/>
  <c r="AB40" i="1"/>
  <c r="AB34"/>
  <c r="IO239" i="4"/>
  <c r="AQ49"/>
  <c r="HF239"/>
  <c r="AB36" i="1"/>
  <c r="AB35"/>
  <c r="AH58" i="4"/>
  <c r="AB88" i="1"/>
  <c r="AB87"/>
  <c r="AB86"/>
  <c r="AB41"/>
  <c r="AB27"/>
  <c r="AH109" i="4"/>
  <c r="AA65"/>
  <c r="AB64"/>
  <c r="AC63"/>
  <c r="AB89" i="1"/>
  <c r="AB39"/>
  <c r="AB38"/>
  <c r="AB37"/>
  <c r="AB31"/>
  <c r="AB30"/>
  <c r="AB29"/>
  <c r="AB28"/>
  <c r="AA116" i="4"/>
  <c r="AB115"/>
  <c r="AR48"/>
  <c r="AB42" i="1"/>
  <c r="AB33"/>
  <c r="AB32"/>
  <c r="S18" l="1"/>
  <c r="O18"/>
  <c r="I26" i="3"/>
  <c r="D38" i="9"/>
  <c r="D39" s="1"/>
  <c r="E26" i="3"/>
  <c r="C26"/>
  <c r="D17"/>
  <c r="D26" s="1"/>
  <c r="L17"/>
  <c r="L26" s="1"/>
  <c r="AA18" i="1"/>
  <c r="X15" i="3"/>
  <c r="AB16" i="1"/>
  <c r="Y15" i="3" s="1"/>
  <c r="P16"/>
  <c r="AA17" i="1"/>
  <c r="IP239" i="4"/>
  <c r="AX195"/>
  <c r="AX144"/>
  <c r="AX93"/>
  <c r="AX42"/>
  <c r="G35" i="9" l="1"/>
  <c r="G36"/>
  <c r="G37" s="1"/>
  <c r="G31" s="1"/>
  <c r="G32" s="1"/>
  <c r="P17" i="3"/>
  <c r="P26" s="1"/>
  <c r="O4" i="10" s="1"/>
  <c r="I63" i="6" s="1"/>
  <c r="K66" s="1"/>
  <c r="X17" i="3"/>
  <c r="AB18" i="1"/>
  <c r="Y17" i="3" s="1"/>
  <c r="X16"/>
  <c r="AB17" i="1"/>
  <c r="Y16" i="3" s="1"/>
  <c r="AE10" i="4"/>
  <c r="M19" i="10" l="1"/>
  <c r="AA244" i="4"/>
  <c r="O30" i="10" l="1"/>
  <c r="M28"/>
  <c r="O29" s="1"/>
  <c r="O32" s="1"/>
  <c r="O43" s="1"/>
  <c r="N111" i="6" s="1"/>
  <c r="I89"/>
  <c r="I97"/>
  <c r="K97" s="1"/>
  <c r="G41" i="9"/>
  <c r="I247" i="4"/>
  <c r="N97" i="6" l="1"/>
  <c r="BA248" i="4"/>
  <c r="BS245" l="1"/>
  <c r="AL207" l="1"/>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90" i="6" l="1"/>
  <c r="N88"/>
  <c r="K88"/>
  <c r="N109"/>
  <c r="A40" i="4" l="1"/>
  <c r="GY239" l="1"/>
  <c r="A91"/>
  <c r="A142" l="1"/>
  <c r="B192" l="1"/>
  <c r="A193"/>
  <c r="AN246" l="1"/>
  <c r="N87" i="6" l="1"/>
  <c r="K21"/>
  <c r="M21" s="1"/>
  <c r="K20"/>
  <c r="M20" s="1"/>
  <c r="N84"/>
  <c r="K19"/>
  <c r="M19" s="1"/>
  <c r="N86"/>
  <c r="N85"/>
  <c r="N242" i="4"/>
  <c r="K84" i="6" l="1"/>
  <c r="K87"/>
  <c r="K86"/>
  <c r="K85"/>
  <c r="N89"/>
  <c r="K89"/>
  <c r="AS241" i="4" l="1"/>
  <c r="BF243" l="1"/>
  <c r="U6" i="3" l="1"/>
  <c r="C26" i="6"/>
  <c r="AA7" i="1"/>
  <c r="X6" i="3" s="1"/>
  <c r="AB7" i="1" l="1"/>
  <c r="Y6" i="3" l="1"/>
  <c r="U8"/>
  <c r="AA9" i="1"/>
  <c r="X8" i="3" s="1"/>
  <c r="U7"/>
  <c r="AA8" i="1"/>
  <c r="E60" i="10" l="1"/>
  <c r="AB8" i="1"/>
  <c r="X7" i="3"/>
  <c r="H60" i="10"/>
  <c r="K60"/>
  <c r="I18" i="6"/>
  <c r="AB9" i="1"/>
  <c r="Y8" i="3" s="1"/>
  <c r="J60" i="10"/>
  <c r="AB13" i="4" l="1"/>
  <c r="Y7" i="3"/>
  <c r="K18" i="6"/>
  <c r="M18" s="1"/>
  <c r="I22"/>
  <c r="K22" s="1"/>
  <c r="M22" s="1"/>
  <c r="U23" i="3" l="1"/>
  <c r="U25"/>
  <c r="B41" i="2"/>
  <c r="AA25" i="1"/>
  <c r="X24" i="3" s="1"/>
  <c r="B40" i="2"/>
  <c r="U24" i="3"/>
  <c r="AA23" i="1"/>
  <c r="AB23" s="1"/>
  <c r="B39" i="2"/>
  <c r="AA24" i="1"/>
  <c r="AB24" s="1"/>
  <c r="Y23" i="3" s="1"/>
  <c r="B38" i="2"/>
  <c r="U22" i="3"/>
  <c r="U26" l="1"/>
  <c r="O60" i="10" s="1"/>
  <c r="N119" i="6" s="1"/>
  <c r="M60" i="10"/>
  <c r="X23" i="3"/>
  <c r="AB25" i="1"/>
  <c r="Y24" i="3" s="1"/>
  <c r="X22"/>
  <c r="X26" s="1"/>
  <c r="Y22"/>
  <c r="Y26" s="1"/>
  <c r="B42" i="2"/>
  <c r="C42" i="6" s="1"/>
  <c r="N45" l="1"/>
  <c r="AG49" s="1"/>
  <c r="F68"/>
  <c r="K69" s="1"/>
  <c r="I62"/>
  <c r="O6" i="10"/>
  <c r="O9" s="1"/>
  <c r="O14" s="1"/>
  <c r="O16" s="1"/>
  <c r="C46" i="6" l="1"/>
  <c r="I65"/>
  <c r="O44" i="10"/>
  <c r="O45" s="1"/>
  <c r="M70" i="6"/>
  <c r="N76" l="1"/>
  <c r="N80" s="1"/>
  <c r="N112" s="1"/>
  <c r="V52" i="10"/>
  <c r="W49"/>
  <c r="W51"/>
  <c r="W52"/>
  <c r="X50"/>
  <c r="V49"/>
  <c r="O49" s="1"/>
  <c r="X51"/>
  <c r="W50"/>
  <c r="O53"/>
  <c r="N114" i="6" s="1"/>
  <c r="X52" i="10"/>
  <c r="V51"/>
  <c r="O51" s="1"/>
  <c r="V50"/>
  <c r="O50" s="1"/>
  <c r="O52" l="1"/>
  <c r="O54" s="1"/>
  <c r="N113" i="6" s="1"/>
  <c r="M55" i="10" l="1"/>
  <c r="G55"/>
  <c r="O55" l="1"/>
  <c r="N115" i="6" s="1"/>
  <c r="N116" s="1"/>
  <c r="O56" i="10" l="1"/>
  <c r="O58" s="1"/>
  <c r="A61" s="1"/>
  <c r="N118" i="6" l="1"/>
  <c r="N120" s="1"/>
  <c r="O61" i="10"/>
  <c r="B120" i="6" l="1"/>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<sst xmlns="http://schemas.openxmlformats.org/spreadsheetml/2006/main" count="841" uniqueCount="567">
  <si>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</si>
  <si>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</si>
  <si>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</si>
  <si>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</si>
  <si>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</si>
  <si>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</si>
  <si>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</si>
  <si>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</si>
  <si>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</si>
  <si>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</si>
  <si>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</si>
  <si>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</si>
  <si>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</si>
  <si>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</si>
  <si>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</si>
  <si>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</si>
  <si>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</si>
  <si>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</si>
  <si>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</si>
  <si>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</si>
  <si>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</si>
  <si>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</si>
  <si>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</si>
  <si>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</si>
  <si>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</si>
  <si>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</si>
  <si>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</si>
  <si>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</si>
  <si>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</si>
  <si>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</si>
  <si>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</si>
  <si>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</si>
  <si>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</si>
  <si>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</si>
  <si>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</si>
  <si>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</si>
  <si>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</si>
  <si>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</si>
  <si>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</si>
  <si>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</si>
  <si>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</si>
  <si>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</si>
  <si>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</si>
  <si>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</si>
  <si>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</si>
  <si>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</si>
  <si>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</si>
  <si>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</si>
  <si>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</si>
  <si>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</si>
  <si>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</si>
  <si>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</si>
  <si>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</si>
  <si>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</si>
  <si>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</si>
  <si>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</si>
  <si>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</si>
  <si>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</si>
  <si>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</si>
  <si>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</si>
  <si>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</si>
  <si>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</si>
  <si>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</si>
  <si>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</si>
  <si>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</si>
  <si>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</si>
  <si>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</si>
  <si>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</si>
  <si>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</si>
  <si>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</si>
  <si>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</si>
  <si>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</si>
  <si>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</si>
  <si>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</si>
  <si>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</si>
  <si>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</si>
  <si>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</si>
  <si>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</si>
  <si>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</si>
  <si>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</si>
  <si>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</si>
  <si>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</si>
  <si>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</si>
  <si>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</si>
  <si>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</si>
  <si>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</si>
  <si>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</si>
  <si>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</si>
  <si>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</si>
  <si>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</si>
  <si>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</si>
  <si>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</si>
  <si>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</si>
  <si>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</si>
  <si>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</si>
  <si>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</si>
  <si>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</si>
  <si>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</si>
  <si>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</si>
  <si>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</si>
  <si>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</si>
  <si>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</si>
  <si>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</si>
  <si>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</si>
  <si>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</si>
  <si>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</si>
  <si>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</si>
  <si>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</si>
  <si>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</si>
  <si>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</si>
  <si>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</si>
  <si>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</si>
  <si>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</si>
  <si>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</si>
  <si>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</si>
  <si>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</si>
  <si>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</si>
  <si>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</si>
  <si>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</si>
  <si>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</si>
  <si>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</si>
  <si>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</si>
  <si>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</si>
  <si>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</si>
  <si>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</si>
  <si>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</si>
  <si>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</si>
  <si>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</si>
  <si>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</si>
  <si>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</si>
  <si>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</si>
  <si>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</si>
  <si>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</si>
  <si>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</si>
  <si>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</si>
  <si>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</si>
  <si>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</si>
  <si>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</si>
  <si>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</si>
  <si>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</si>
  <si>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</si>
  <si>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</si>
  <si>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</si>
  <si>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</si>
  <si>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</si>
  <si>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</si>
  <si>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</si>
  <si>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</si>
  <si>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</si>
  <si>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</si>
  <si>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</si>
  <si>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</si>
  <si>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</si>
  <si>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</si>
  <si>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</si>
  <si>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</si>
  <si>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</si>
  <si>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</si>
  <si>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</si>
  <si>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</si>
  <si>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</si>
  <si>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</si>
  <si>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</si>
  <si>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</si>
  <si>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</si>
  <si>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</si>
  <si>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</si>
  <si>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</si>
  <si>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</si>
  <si>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</si>
  <si>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</si>
  <si>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</si>
  <si>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</si>
  <si>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</si>
  <si>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</si>
  <si>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</si>
  <si>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</si>
  <si>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</si>
  <si>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</si>
  <si>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</si>
  <si>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</si>
  <si>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</si>
  <si>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</si>
  <si>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</si>
  <si>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</si>
  <si>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</si>
  <si>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</si>
  <si>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</si>
  <si>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</si>
  <si>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</si>
  <si>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</si>
  <si>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</si>
  <si>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</si>
  <si>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</si>
  <si>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</si>
  <si>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</si>
  <si>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</si>
  <si>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</si>
  <si>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</si>
  <si>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</si>
  <si>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</si>
  <si>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</si>
  <si>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</si>
  <si>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</si>
  <si>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</si>
  <si>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</si>
  <si>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</si>
  <si>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</si>
  <si>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</si>
  <si>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</si>
  <si>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</si>
  <si>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</si>
  <si>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</si>
  <si>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</si>
  <si>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</si>
  <si>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</si>
  <si>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</si>
  <si>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</si>
  <si>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</si>
  <si>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</si>
  <si>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</si>
  <si>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</si>
  <si>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</si>
  <si>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</si>
  <si>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</si>
  <si>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</si>
  <si>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</si>
  <si>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</si>
  <si>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</si>
  <si>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</si>
  <si>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</si>
  <si>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</si>
  <si>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</si>
  <si>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</si>
  <si>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</si>
  <si>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</si>
  <si>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</si>
  <si>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</si>
  <si>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</si>
  <si>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</si>
  <si>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</si>
  <si>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</si>
  <si>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</si>
  <si>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</si>
  <si>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</si>
  <si>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</si>
  <si>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</si>
  <si>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</si>
  <si>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</si>
  <si>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</si>
  <si>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</si>
  <si>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</si>
  <si>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</si>
  <si>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</si>
  <si>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</si>
  <si>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</si>
  <si>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</si>
  <si>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</si>
  <si>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</si>
  <si>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</si>
  <si>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</si>
  <si>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</si>
  <si>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</si>
  <si>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</si>
  <si>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</si>
  <si>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</si>
  <si>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</si>
  <si>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</si>
  <si>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</si>
  <si>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</si>
  <si>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</si>
  <si>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</si>
  <si>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</si>
  <si>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</si>
  <si>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</si>
  <si>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</si>
  <si>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</si>
  <si>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</si>
  <si>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</si>
  <si>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</si>
  <si>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</si>
  <si>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</si>
  <si>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</si>
  <si>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</si>
  <si>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</si>
  <si>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</si>
  <si>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</si>
  <si>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</si>
  <si>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</si>
  <si>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</si>
  <si>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</si>
  <si>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</si>
  <si>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</si>
  <si>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</si>
  <si>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</si>
  <si>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</si>
  <si>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</si>
  <si>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</si>
  <si>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</si>
  <si>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</si>
  <si>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</si>
  <si>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</si>
  <si>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</si>
  <si>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</si>
  <si>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</si>
  <si>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</si>
  <si>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</si>
  <si>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</si>
  <si>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</si>
  <si>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</si>
  <si>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</si>
  <si>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</si>
  <si>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</si>
  <si>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</si>
  <si>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</si>
  <si>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</si>
  <si>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</si>
  <si>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</si>
  <si>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</si>
  <si>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</si>
  <si>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</si>
  <si>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</si>
  <si>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</si>
  <si>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</si>
  <si>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</si>
  <si>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</si>
  <si>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</si>
  <si>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</si>
  <si>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</si>
  <si>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</si>
  <si>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</si>
  <si>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</si>
  <si>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</si>
  <si>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</si>
  <si>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</si>
  <si>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</si>
  <si>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</si>
  <si>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</si>
  <si>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</si>
  <si>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</si>
  <si>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</si>
  <si>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</si>
  <si>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</si>
  <si>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</si>
  <si>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</si>
  <si>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</si>
  <si>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</si>
  <si>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</si>
  <si>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</si>
  <si>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</si>
  <si>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</si>
  <si>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</si>
  <si>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</si>
  <si>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</si>
  <si>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</si>
  <si>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</si>
  <si>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</si>
  <si>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</si>
  <si>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</si>
  <si>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</si>
  <si>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</si>
  <si>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</si>
  <si>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</si>
  <si>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</si>
  <si>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</si>
  <si>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</si>
  <si>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</si>
  <si>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</si>
  <si>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</si>
  <si>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</si>
  <si>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</si>
  <si>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</si>
  <si>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</si>
  <si>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</si>
  <si>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</si>
  <si>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</si>
  <si>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</si>
  <si>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</si>
  <si>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</si>
  <si>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</si>
  <si>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</si>
  <si>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</si>
  <si>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</si>
  <si>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</si>
  <si>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</si>
  <si>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</si>
  <si>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</si>
  <si>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</si>
  <si>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</si>
  <si>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</si>
  <si>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</si>
  <si>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</si>
  <si>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</si>
  <si>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</si>
  <si>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</si>
  <si>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</si>
  <si>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</si>
  <si>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</si>
  <si>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</si>
  <si>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</si>
  <si>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</si>
  <si>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</si>
  <si>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</si>
  <si>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</si>
  <si>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</si>
  <si>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</si>
  <si>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</si>
  <si>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</si>
  <si>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</si>
  <si>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</si>
  <si>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</si>
  <si>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</si>
  <si>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</si>
  <si>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</si>
  <si>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</si>
  <si>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</si>
  <si>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</si>
  <si>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</si>
  <si>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</si>
  <si>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</si>
  <si>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</si>
  <si>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</si>
  <si>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</si>
  <si>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</si>
  <si>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</si>
  <si>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</si>
  <si>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</si>
  <si>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</si>
  <si>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</si>
  <si>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</si>
  <si>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</si>
  <si>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</si>
  <si>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</si>
  <si>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</si>
  <si>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</si>
  <si>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</si>
  <si>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</si>
  <si>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</si>
  <si>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</si>
  <si>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</si>
  <si>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</si>
  <si>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</si>
  <si>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</si>
  <si>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</si>
  <si>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</si>
  <si>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</si>
  <si>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</si>
  <si>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</si>
  <si>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</si>
  <si>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</si>
  <si>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</si>
  <si>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</si>
  <si>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</si>
  <si>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</si>
  <si>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</si>
  <si>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</si>
  <si>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</si>
  <si>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</si>
  <si>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</si>
  <si>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</si>
  <si>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</si>
  <si>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</si>
  <si>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</si>
  <si>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</si>
  <si>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</si>
  <si>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</si>
  <si>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</si>
  <si>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</si>
  <si>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</si>
  <si>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</si>
  <si>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</si>
  <si>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</si>
  <si>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</si>
  <si>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</si>
  <si>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</si>
  <si>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</si>
  <si>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</si>
  <si>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</si>
  <si>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</si>
  <si>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</si>
  <si>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</si>
  <si>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</si>
  <si>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</si>
  <si>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</si>
  <si>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</si>
  <si>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</si>
  <si>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</si>
  <si>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</si>
  <si>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</si>
  <si>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G.U.P.S. Potaliya</t>
  </si>
  <si>
    <t>RJPA200529029243</t>
  </si>
  <si>
    <t>CKRPS9273E</t>
  </si>
  <si>
    <t>JDHVO1564D</t>
  </si>
  <si>
    <t>Satate Fund-1</t>
  </si>
  <si>
    <t>Get House Rent Form property</t>
  </si>
  <si>
    <t>Intrest on Home Loan</t>
  </si>
  <si>
    <t>Relief under section 87(i) Less Than amount 3.5 lakh</t>
  </si>
  <si>
    <t>CALCULATION OF RELIEF UNDER SECTION 89 (1)</t>
  </si>
  <si>
    <t>Name :</t>
  </si>
  <si>
    <t>Address :</t>
  </si>
  <si>
    <t>Status</t>
  </si>
  <si>
    <t xml:space="preserve">Indian Resident </t>
  </si>
  <si>
    <t>FINANCIAL YEAR- 2014-15</t>
  </si>
  <si>
    <t>INCOME ( Rs )</t>
  </si>
  <si>
    <t>FINANCIAL YEAR- 2015-16</t>
  </si>
  <si>
    <t>FINANCIAL YEAR- 2016-17</t>
  </si>
  <si>
    <t>FINANCIAL YEAR- 2017-18</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</si>
  <si>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</si>
  <si>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</si>
  <si>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</si>
  <si>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</si>
  <si>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Enter net taxable income for 2017-18 including entire arrears received (as per ITR/Form-16)              </t>
    </r>
    <r>
      <rPr>
        <b/>
        <sz val="12"/>
        <color theme="1"/>
        <rFont val="Kruti Dev 010"/>
      </rPr>
      <t>¼'kq) dj ;ksX; vk; nl ds xq.kkad esa ½</t>
    </r>
  </si>
  <si>
    <r>
      <t xml:space="preserve">Enter arrears relates to 2015-16   </t>
    </r>
    <r>
      <rPr>
        <b/>
        <sz val="12"/>
        <color theme="1"/>
        <rFont val="Kruti Dev 010"/>
      </rPr>
      <t>¼bl l= 2015&amp;16 dh feyus okyh ,fj;j jkf'k ½</t>
    </r>
  </si>
  <si>
    <r>
      <t xml:space="preserve">Enter arrears relates to 2016-17     </t>
    </r>
    <r>
      <rPr>
        <b/>
        <sz val="12"/>
        <color theme="1"/>
        <rFont val="Kruti Dev 010"/>
      </rPr>
      <t>¼bl l= 2016&amp;17 dh feyus okyh ,fj;j jkf'k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</si>
  <si>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</si>
  <si>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</si>
  <si>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</si>
  <si>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</si>
  <si>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</si>
  <si>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</si>
  <si>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</si>
  <si>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</si>
  <si>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</si>
  <si>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</si>
  <si>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</si>
  <si>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</si>
  <si>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</si>
  <si>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</si>
  <si>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</si>
  <si>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</si>
  <si>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</si>
  <si>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</si>
  <si>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</si>
  <si>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</si>
  <si>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</si>
  <si>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</si>
  <si>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</si>
  <si>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</si>
  <si>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</si>
  <si>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</si>
  <si>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</si>
  <si>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</si>
  <si>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</si>
  <si>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</si>
  <si>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</si>
  <si>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</si>
  <si>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</si>
  <si>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</si>
  <si>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</si>
  <si>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</si>
  <si>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</si>
  <si>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</si>
  <si>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</si>
  <si>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</si>
  <si>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Heera lal Jat</t>
  </si>
  <si>
    <t>51038xxxx76</t>
  </si>
  <si>
    <t>11008xxx9092</t>
  </si>
  <si>
    <t>200512xxx637</t>
  </si>
  <si>
    <t>10xx293</t>
  </si>
  <si>
    <t>9943xxxx9494</t>
  </si>
  <si>
    <t>GIRDHARI SINGH</t>
  </si>
  <si>
    <t xml:space="preserve"> SINGH </t>
  </si>
  <si>
    <t>PEEO , GSSS Dhurasani, SOJAT CITY (PALI)</t>
  </si>
  <si>
    <t>Panchayat Elemantry Education Office, GSSS Dhurasani, Sojat City (Pali)</t>
  </si>
  <si>
    <t>34- vU; dksbZ Hkh izdkj NqV feyrh gSa tks /kkjk 10¼13&amp;,½ o 10¼13½ds vUrxZr vkrh gks rks ;gk fy[ksA</t>
  </si>
  <si>
    <t xml:space="preserve">                                                                                                            www.rajteachers.com</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</si>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</sst>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numFmts count="6">
    <numFmt numFmtId="43" formatCode="_(* #,##0.00_);_(* \(#,##0.00\);_(* &quot;-&quot;??_);_(@_)"/>
    <numFmt numFmtId="164" formatCode="[$-409]mmmm\-yy;@"/>
    <numFmt numFmtId="165" formatCode="[$-409]mmm/yy;@"/>
    <numFmt numFmtId="166" formatCode="0.0"/>
    <numFmt numFmtId="167" formatCode="mmm\-yy"/>
    <numFmt numFmtId="168" formatCode="###0;###0"/>
  </numFmts>
  <fonts count="216">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i/>
      <sz val="11"/>
      <name val="Calibri"/>
      <family val="2"/>
    </font>
    <font>
      <b/>
      <i/>
      <sz val="11"/>
      <name val="Calibri"/>
      <family val="2"/>
    </font>
    <font>
      <b/>
      <sz val="9"/>
      <name val="Arial"/>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b/>
      <sz val="9"/>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i/>
      <sz val="14"/>
      <name val="Calibri"/>
      <family val="2"/>
    </font>
    <font>
      <b/>
      <sz val="13"/>
      <name val="Kruti Dev 010"/>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theme="9"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4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913">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6"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84"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85" fillId="0" borderId="47" xfId="0" applyFont="1" applyFill="1" applyBorder="1" applyAlignment="1" applyProtection="1">
      <alignment horizontal="center" vertical="center"/>
      <protection hidden="1"/>
    </xf>
    <xf numFmtId="168" fontId="86" fillId="0" borderId="47" xfId="0" applyNumberFormat="1" applyFont="1" applyFill="1" applyBorder="1" applyAlignment="1" applyProtection="1">
      <alignment horizontal="center" vertical="center" wrapText="1"/>
      <protection hidden="1"/>
    </xf>
    <xf numFmtId="168" fontId="87" fillId="0" borderId="47" xfId="0" applyNumberFormat="1" applyFont="1" applyFill="1" applyBorder="1" applyAlignment="1" applyProtection="1">
      <alignment horizontal="center" vertical="center" wrapText="1"/>
      <protection hidden="1"/>
    </xf>
    <xf numFmtId="168" fontId="88" fillId="0" borderId="47" xfId="0" applyNumberFormat="1" applyFont="1" applyFill="1" applyBorder="1" applyAlignment="1" applyProtection="1">
      <alignment horizontal="center" vertical="center" wrapText="1"/>
      <protection hidden="1"/>
    </xf>
    <xf numFmtId="168" fontId="89"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85" fillId="0" borderId="47" xfId="0" applyFont="1" applyFill="1" applyBorder="1" applyAlignment="1" applyProtection="1">
      <alignment horizontal="center" vertical="center" wrapText="1"/>
      <protection hidden="1"/>
    </xf>
    <xf numFmtId="1" fontId="85" fillId="0" borderId="47" xfId="0" applyNumberFormat="1" applyFont="1" applyFill="1" applyBorder="1" applyAlignment="1" applyProtection="1">
      <alignment horizontal="center" vertical="center" wrapText="1"/>
      <protection hidden="1"/>
    </xf>
    <xf numFmtId="1" fontId="90" fillId="0" borderId="47" xfId="0" applyNumberFormat="1" applyFont="1" applyFill="1" applyBorder="1" applyAlignment="1" applyProtection="1">
      <alignment horizontal="center" vertical="center" wrapText="1"/>
      <protection hidden="1"/>
    </xf>
    <xf numFmtId="1" fontId="90" fillId="0" borderId="48" xfId="0" applyNumberFormat="1"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protection hidden="1"/>
    </xf>
    <xf numFmtId="1" fontId="90" fillId="0" borderId="49" xfId="0" applyNumberFormat="1" applyFont="1" applyFill="1" applyBorder="1" applyAlignment="1" applyProtection="1">
      <alignment horizontal="center" vertical="center" wrapText="1"/>
      <protection hidden="1"/>
    </xf>
    <xf numFmtId="1" fontId="89" fillId="0" borderId="47" xfId="0" applyNumberFormat="1" applyFont="1" applyFill="1" applyBorder="1" applyAlignment="1" applyProtection="1">
      <alignment horizontal="center" vertical="center" wrapText="1"/>
      <protection hidden="1"/>
    </xf>
    <xf numFmtId="1" fontId="88" fillId="0" borderId="47" xfId="0" applyNumberFormat="1" applyFont="1" applyFill="1" applyBorder="1" applyAlignment="1" applyProtection="1">
      <alignment horizontal="center" vertical="center" wrapText="1"/>
      <protection hidden="1"/>
    </xf>
    <xf numFmtId="1" fontId="85" fillId="0" borderId="48" xfId="0" applyNumberFormat="1" applyFont="1" applyFill="1" applyBorder="1" applyAlignment="1" applyProtection="1">
      <alignment horizontal="center" vertical="center" wrapText="1"/>
      <protection hidden="1"/>
    </xf>
    <xf numFmtId="1" fontId="85" fillId="0" borderId="49" xfId="0" applyNumberFormat="1" applyFont="1" applyFill="1" applyBorder="1" applyAlignment="1" applyProtection="1">
      <alignment horizontal="center" vertical="center" wrapText="1"/>
      <protection hidden="1"/>
    </xf>
    <xf numFmtId="1" fontId="92" fillId="0" borderId="47" xfId="0" applyNumberFormat="1" applyFont="1" applyFill="1" applyBorder="1" applyAlignment="1" applyProtection="1">
      <alignment horizontal="center" vertical="center" wrapText="1"/>
      <protection hidden="1"/>
    </xf>
    <xf numFmtId="1" fontId="93" fillId="0" borderId="47" xfId="0" applyNumberFormat="1" applyFont="1" applyFill="1" applyBorder="1" applyAlignment="1" applyProtection="1">
      <alignment horizontal="center" vertical="center" wrapText="1"/>
      <protection hidden="1"/>
    </xf>
    <xf numFmtId="1" fontId="89" fillId="0" borderId="48" xfId="0" applyNumberFormat="1" applyFont="1" applyFill="1" applyBorder="1" applyAlignment="1" applyProtection="1">
      <alignment horizontal="center" vertical="center" wrapText="1"/>
      <protection hidden="1"/>
    </xf>
    <xf numFmtId="1" fontId="89" fillId="0" borderId="49" xfId="0" applyNumberFormat="1" applyFont="1" applyFill="1" applyBorder="1" applyAlignment="1" applyProtection="1">
      <alignment horizontal="center" vertical="center" wrapText="1"/>
      <protection hidden="1"/>
    </xf>
    <xf numFmtId="0" fontId="91" fillId="0" borderId="0" xfId="0" applyFont="1" applyFill="1" applyBorder="1" applyAlignment="1" applyProtection="1">
      <alignment horizontal="center" vertical="center"/>
      <protection hidden="1"/>
    </xf>
    <xf numFmtId="1" fontId="86"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94"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64"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62"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68" fillId="0" borderId="34" xfId="6" applyNumberFormat="1" applyFont="1" applyBorder="1" applyAlignment="1" applyProtection="1">
      <alignment horizontal="right" vertical="center"/>
      <protection hidden="1"/>
    </xf>
    <xf numFmtId="0" fontId="62"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8" fillId="0" borderId="1" xfId="6" applyNumberFormat="1" applyFont="1" applyBorder="1" applyAlignment="1" applyProtection="1">
      <alignment horizontal="center" vertical="center"/>
      <protection hidden="1"/>
    </xf>
    <xf numFmtId="1" fontId="58" fillId="13" borderId="1" xfId="6" applyNumberFormat="1" applyFont="1" applyFill="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0" fontId="62" fillId="0" borderId="1" xfId="6" applyFont="1" applyBorder="1" applyAlignment="1" applyProtection="1">
      <alignment horizontal="right"/>
      <protection hidden="1"/>
    </xf>
    <xf numFmtId="0" fontId="0" fillId="0" borderId="0" xfId="0" applyAlignment="1" applyProtection="1">
      <protection hidden="1"/>
    </xf>
    <xf numFmtId="2" fontId="101"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65"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03" fillId="0" borderId="34" xfId="6" applyNumberFormat="1" applyFont="1" applyBorder="1" applyAlignment="1" applyProtection="1">
      <alignment horizontal="right" vertical="center"/>
      <protection hidden="1"/>
    </xf>
    <xf numFmtId="2" fontId="65"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64"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62" fillId="0" borderId="43" xfId="6" applyFont="1" applyBorder="1" applyAlignment="1" applyProtection="1">
      <alignment horizontal="right" vertical="center"/>
      <protection hidden="1"/>
    </xf>
    <xf numFmtId="2" fontId="103" fillId="0" borderId="44" xfId="6" applyNumberFormat="1" applyFont="1" applyBorder="1" applyAlignment="1" applyProtection="1">
      <alignment horizontal="right" vertical="center"/>
      <protection hidden="1"/>
    </xf>
    <xf numFmtId="0" fontId="0" fillId="9" borderId="0" xfId="0" applyFill="1" applyAlignment="1" applyProtection="1">
      <protection hidden="1"/>
    </xf>
    <xf numFmtId="0" fontId="0" fillId="9" borderId="0" xfId="0" applyFill="1" applyProtection="1">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07" fillId="12" borderId="0" xfId="0" applyFont="1" applyFill="1" applyBorder="1" applyAlignment="1" applyProtection="1">
      <alignment vertical="center"/>
      <protection hidden="1"/>
    </xf>
    <xf numFmtId="0" fontId="114" fillId="12" borderId="1" xfId="0" applyFont="1" applyFill="1" applyBorder="1" applyAlignment="1" applyProtection="1">
      <alignment horizontal="center" vertical="center"/>
      <protection hidden="1"/>
    </xf>
    <xf numFmtId="0" fontId="108" fillId="12" borderId="0" xfId="0" applyFont="1" applyFill="1" applyBorder="1" applyAlignment="1" applyProtection="1">
      <alignment horizontal="center" vertical="center"/>
      <protection hidden="1"/>
    </xf>
    <xf numFmtId="0" fontId="137" fillId="12" borderId="0" xfId="0" applyFont="1" applyFill="1" applyBorder="1" applyAlignment="1" applyProtection="1">
      <alignment horizontal="center" vertical="center"/>
      <protection hidden="1"/>
    </xf>
    <xf numFmtId="0" fontId="109" fillId="12" borderId="0" xfId="0" applyFont="1" applyFill="1" applyBorder="1" applyAlignment="1" applyProtection="1">
      <alignment vertical="center"/>
      <protection hidden="1"/>
    </xf>
    <xf numFmtId="0" fontId="110" fillId="12" borderId="0" xfId="0" applyFont="1" applyFill="1" applyBorder="1" applyAlignment="1" applyProtection="1">
      <alignment vertical="center"/>
      <protection hidden="1"/>
    </xf>
    <xf numFmtId="0" fontId="117"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33" fillId="12" borderId="0" xfId="0" applyFont="1" applyFill="1" applyBorder="1" applyAlignment="1" applyProtection="1">
      <alignment horizontal="right"/>
      <protection hidden="1"/>
    </xf>
    <xf numFmtId="0" fontId="134" fillId="12" borderId="0" xfId="0" applyFont="1" applyFill="1" applyBorder="1" applyAlignment="1" applyProtection="1">
      <alignment horizontal="center" vertical="center"/>
      <protection hidden="1"/>
    </xf>
    <xf numFmtId="2" fontId="79" fillId="15" borderId="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0" fillId="9" borderId="1" xfId="0" applyFont="1" applyFill="1" applyBorder="1" applyAlignment="1" applyProtection="1">
      <alignment horizontal="center" vertical="center" wrapText="1"/>
      <protection locked="0"/>
    </xf>
    <xf numFmtId="0" fontId="113" fillId="12" borderId="0" xfId="0" applyFont="1" applyFill="1" applyBorder="1" applyAlignment="1" applyProtection="1">
      <alignment vertical="center"/>
      <protection hidden="1"/>
    </xf>
    <xf numFmtId="1" fontId="0" fillId="0" borderId="0" xfId="0" applyNumberFormat="1" applyFont="1" applyProtection="1">
      <protection hidden="1"/>
    </xf>
    <xf numFmtId="0" fontId="70" fillId="0" borderId="0" xfId="6" applyFont="1" applyBorder="1" applyAlignment="1" applyProtection="1">
      <alignment vertical="center"/>
      <protection hidden="1"/>
    </xf>
    <xf numFmtId="0" fontId="70"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65"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62"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43"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43" fillId="22" borderId="50" xfId="0" applyFont="1" applyFill="1" applyBorder="1" applyAlignment="1">
      <alignment horizontal="center" vertical="center"/>
    </xf>
    <xf numFmtId="0" fontId="43" fillId="22" borderId="50" xfId="0" applyFont="1" applyFill="1" applyBorder="1" applyAlignment="1"/>
    <xf numFmtId="0" fontId="143" fillId="22" borderId="50" xfId="0" applyFont="1" applyFill="1" applyBorder="1" applyAlignment="1">
      <alignment horizontal="center"/>
    </xf>
    <xf numFmtId="0" fontId="142"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47" fillId="11" borderId="0" xfId="0" applyFont="1" applyFill="1" applyBorder="1" applyAlignment="1" applyProtection="1">
      <alignment vertical="center"/>
      <protection hidden="1"/>
    </xf>
    <xf numFmtId="0" fontId="148" fillId="11" borderId="0" xfId="0" applyFont="1" applyFill="1" applyBorder="1" applyAlignment="1" applyProtection="1">
      <alignment vertical="center"/>
      <protection hidden="1"/>
    </xf>
    <xf numFmtId="0" fontId="149" fillId="11" borderId="0" xfId="0" applyFont="1" applyFill="1" applyBorder="1" applyAlignment="1" applyProtection="1">
      <alignment vertical="center"/>
      <protection hidden="1"/>
    </xf>
    <xf numFmtId="0" fontId="150" fillId="11" borderId="0" xfId="0" applyFont="1" applyFill="1" applyBorder="1" applyAlignment="1" applyProtection="1">
      <alignment vertical="center"/>
      <protection hidden="1"/>
    </xf>
    <xf numFmtId="0" fontId="153" fillId="11" borderId="0" xfId="0" applyFont="1" applyFill="1" applyBorder="1" applyAlignment="1" applyProtection="1">
      <alignment vertical="center"/>
      <protection hidden="1"/>
    </xf>
    <xf numFmtId="0" fontId="155" fillId="11" borderId="0" xfId="0" applyFont="1" applyFill="1" applyBorder="1" applyAlignment="1" applyProtection="1">
      <alignment vertical="center"/>
      <protection hidden="1"/>
    </xf>
    <xf numFmtId="0" fontId="157" fillId="24" borderId="62" xfId="0" applyFont="1" applyFill="1" applyBorder="1" applyAlignment="1">
      <alignment horizontal="center" vertical="center"/>
    </xf>
    <xf numFmtId="0" fontId="158" fillId="24" borderId="62" xfId="0" applyFont="1" applyFill="1" applyBorder="1" applyAlignment="1">
      <alignment horizontal="center" vertical="top"/>
    </xf>
    <xf numFmtId="0" fontId="159" fillId="24" borderId="62" xfId="0" applyFont="1" applyFill="1" applyBorder="1" applyAlignment="1">
      <alignment vertical="top" wrapText="1"/>
    </xf>
    <xf numFmtId="0" fontId="166"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78"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0" fontId="171" fillId="12" borderId="0" xfId="0" applyFont="1" applyFill="1" applyBorder="1" applyAlignment="1" applyProtection="1">
      <alignment vertical="center" wrapText="1"/>
      <protection hidden="1"/>
    </xf>
    <xf numFmtId="0" fontId="130" fillId="12" borderId="14" xfId="0" applyFont="1" applyFill="1" applyBorder="1" applyAlignment="1" applyProtection="1">
      <alignment horizontal="center" vertical="center"/>
      <protection hidden="1"/>
    </xf>
    <xf numFmtId="0" fontId="109" fillId="12" borderId="13" xfId="0" applyFont="1" applyFill="1" applyBorder="1" applyAlignment="1" applyProtection="1">
      <alignment vertical="center"/>
      <protection hidden="1"/>
    </xf>
    <xf numFmtId="49" fontId="131" fillId="12" borderId="14" xfId="0" applyNumberFormat="1" applyFont="1" applyFill="1" applyBorder="1" applyAlignment="1" applyProtection="1">
      <alignment horizontal="center" vertical="center"/>
      <protection hidden="1"/>
    </xf>
    <xf numFmtId="0" fontId="110" fillId="12" borderId="13" xfId="0" applyFont="1" applyFill="1" applyBorder="1" applyAlignment="1" applyProtection="1">
      <alignment vertical="center"/>
      <protection hidden="1"/>
    </xf>
    <xf numFmtId="0" fontId="108" fillId="12" borderId="13" xfId="0" applyFont="1" applyFill="1" applyBorder="1" applyAlignment="1" applyProtection="1">
      <alignment horizontal="center" vertical="center"/>
      <protection hidden="1"/>
    </xf>
    <xf numFmtId="0" fontId="129" fillId="12" borderId="7" xfId="0" applyFont="1" applyFill="1" applyBorder="1" applyAlignment="1" applyProtection="1">
      <alignment horizontal="center" vertical="center"/>
      <protection hidden="1"/>
    </xf>
    <xf numFmtId="0" fontId="132" fillId="12" borderId="8" xfId="0" applyFont="1" applyFill="1" applyBorder="1" applyAlignment="1" applyProtection="1">
      <alignment horizontal="center" vertical="center"/>
      <protection hidden="1"/>
    </xf>
    <xf numFmtId="0" fontId="108" fillId="12" borderId="8" xfId="0" applyFont="1" applyFill="1" applyBorder="1" applyAlignment="1" applyProtection="1">
      <alignment horizontal="center" vertical="center"/>
      <protection hidden="1"/>
    </xf>
    <xf numFmtId="0" fontId="108"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75" fillId="30" borderId="0" xfId="0" applyFont="1" applyFill="1" applyAlignment="1" applyProtection="1">
      <alignment horizontal="center" vertical="center"/>
      <protection hidden="1"/>
    </xf>
    <xf numFmtId="0" fontId="176" fillId="12" borderId="13" xfId="0" applyFont="1" applyFill="1" applyBorder="1" applyAlignment="1" applyProtection="1">
      <alignment horizontal="center" vertical="center"/>
      <protection hidden="1"/>
    </xf>
    <xf numFmtId="0" fontId="180"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77"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83" fillId="10" borderId="0" xfId="0" applyFont="1" applyFill="1" applyProtection="1">
      <protection hidden="1"/>
    </xf>
    <xf numFmtId="0" fontId="184"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84"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76"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188"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99" fillId="10" borderId="1" xfId="0" applyNumberFormat="1" applyFont="1" applyFill="1" applyBorder="1" applyAlignment="1" applyProtection="1">
      <alignment horizontal="center" vertical="center"/>
      <protection hidden="1"/>
    </xf>
    <xf numFmtId="1" fontId="84" fillId="2" borderId="1" xfId="0" applyNumberFormat="1" applyFont="1" applyFill="1" applyBorder="1" applyAlignment="1" applyProtection="1">
      <alignment horizontal="center" vertical="center"/>
      <protection locked="0" hidden="1"/>
    </xf>
    <xf numFmtId="0" fontId="189" fillId="3" borderId="0" xfId="0" applyFont="1" applyFill="1"/>
    <xf numFmtId="2" fontId="79" fillId="15" borderId="1" xfId="9" applyNumberFormat="1" applyFont="1" applyFill="1" applyBorder="1" applyAlignment="1" applyProtection="1">
      <alignment horizontal="right" vertical="center" wrapText="1"/>
      <protection hidden="1"/>
    </xf>
    <xf numFmtId="2" fontId="187"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06"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194" fillId="0" borderId="0" xfId="0" applyFont="1" applyAlignment="1" applyProtection="1">
      <alignment horizontal="right" vertical="center"/>
      <protection hidden="1"/>
    </xf>
    <xf numFmtId="0" fontId="193" fillId="0" borderId="0" xfId="0" applyFont="1" applyBorder="1" applyAlignment="1" applyProtection="1">
      <alignment vertical="top" wrapText="1"/>
      <protection hidden="1"/>
    </xf>
    <xf numFmtId="0" fontId="197"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74" fillId="11" borderId="0" xfId="0" applyFont="1" applyFill="1" applyBorder="1" applyAlignment="1" applyProtection="1">
      <alignment horizontal="left" vertical="center"/>
      <protection hidden="1"/>
    </xf>
    <xf numFmtId="1" fontId="99"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08"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98"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75" xfId="0" applyNumberFormat="1" applyFill="1" applyBorder="1" applyAlignment="1" applyProtection="1">
      <alignment horizontal="center" vertical="center"/>
      <protection locked="0" hidden="1"/>
    </xf>
    <xf numFmtId="0" fontId="200" fillId="0" borderId="0" xfId="6" applyFont="1" applyBorder="1" applyAlignment="1" applyProtection="1">
      <alignment horizontal="right" vertical="center"/>
      <protection hidden="1"/>
    </xf>
    <xf numFmtId="0" fontId="201" fillId="0" borderId="0" xfId="6" applyFont="1" applyBorder="1" applyAlignment="1" applyProtection="1">
      <alignment horizontal="right" vertical="center"/>
      <protection hidden="1"/>
    </xf>
    <xf numFmtId="2" fontId="201" fillId="0" borderId="0" xfId="6" applyNumberFormat="1" applyFont="1" applyBorder="1" applyAlignment="1" applyProtection="1">
      <alignment horizontal="right" vertical="center"/>
      <protection hidden="1"/>
    </xf>
    <xf numFmtId="0" fontId="202" fillId="0" borderId="0" xfId="5" applyFont="1" applyAlignment="1" applyProtection="1">
      <protection hidden="1"/>
    </xf>
    <xf numFmtId="0" fontId="201" fillId="0" borderId="0" xfId="6" applyFont="1" applyBorder="1" applyAlignment="1" applyProtection="1">
      <protection hidden="1"/>
    </xf>
    <xf numFmtId="0" fontId="202" fillId="0" borderId="0" xfId="6" applyFont="1" applyBorder="1" applyAlignment="1" applyProtection="1">
      <protection hidden="1"/>
    </xf>
    <xf numFmtId="0" fontId="203" fillId="0" borderId="0" xfId="6" applyFont="1" applyBorder="1" applyAlignment="1" applyProtection="1">
      <alignment horizontal="center" vertical="center"/>
      <protection hidden="1"/>
    </xf>
    <xf numFmtId="0" fontId="63" fillId="0" borderId="0" xfId="5" applyFont="1" applyProtection="1">
      <alignment vertical="center"/>
      <protection hidden="1"/>
    </xf>
    <xf numFmtId="0" fontId="204" fillId="0" borderId="0" xfId="6" applyFont="1" applyBorder="1" applyAlignment="1" applyProtection="1">
      <alignment horizontal="right"/>
      <protection hidden="1"/>
    </xf>
    <xf numFmtId="0" fontId="202" fillId="0" borderId="0" xfId="6" applyFont="1" applyBorder="1" applyAlignment="1" applyProtection="1">
      <alignment horizontal="right"/>
      <protection hidden="1"/>
    </xf>
    <xf numFmtId="0" fontId="201" fillId="0" borderId="0" xfId="6" applyFont="1" applyFill="1" applyBorder="1" applyAlignment="1" applyProtection="1">
      <protection hidden="1"/>
    </xf>
    <xf numFmtId="0" fontId="199" fillId="0" borderId="0" xfId="6" applyFont="1" applyFill="1" applyAlignment="1" applyProtection="1">
      <alignment vertical="top"/>
      <protection hidden="1"/>
    </xf>
    <xf numFmtId="0" fontId="202" fillId="0" borderId="0" xfId="5" applyFont="1" applyFill="1" applyAlignment="1" applyProtection="1">
      <protection hidden="1"/>
    </xf>
    <xf numFmtId="0" fontId="201" fillId="0" borderId="0" xfId="6" applyFont="1" applyFill="1" applyAlignment="1" applyProtection="1">
      <protection hidden="1"/>
    </xf>
    <xf numFmtId="0" fontId="202" fillId="0" borderId="0" xfId="6" applyFont="1" applyFill="1" applyBorder="1" applyAlignment="1" applyProtection="1">
      <protection hidden="1"/>
    </xf>
    <xf numFmtId="0" fontId="205" fillId="0" borderId="0" xfId="6" applyFont="1" applyFill="1" applyBorder="1" applyAlignment="1" applyProtection="1">
      <alignment vertical="center"/>
      <protection hidden="1"/>
    </xf>
    <xf numFmtId="0" fontId="202" fillId="0" borderId="0" xfId="6" applyFont="1" applyFill="1" applyAlignment="1" applyProtection="1">
      <protection hidden="1"/>
    </xf>
    <xf numFmtId="0" fontId="204" fillId="0" borderId="0" xfId="6" applyFont="1" applyFill="1" applyAlignment="1" applyProtection="1">
      <protection hidden="1"/>
    </xf>
    <xf numFmtId="0" fontId="201" fillId="9" borderId="0" xfId="6" applyFont="1" applyFill="1" applyAlignment="1" applyProtection="1">
      <protection hidden="1"/>
    </xf>
    <xf numFmtId="0" fontId="202" fillId="9" borderId="0" xfId="6" applyFont="1" applyFill="1" applyAlignment="1" applyProtection="1">
      <protection hidden="1"/>
    </xf>
    <xf numFmtId="0" fontId="202" fillId="9" borderId="0" xfId="5" applyFont="1" applyFill="1" applyAlignment="1" applyProtection="1">
      <protection hidden="1"/>
    </xf>
    <xf numFmtId="0" fontId="204" fillId="9" borderId="0" xfId="6" applyFont="1" applyFill="1" applyAlignment="1" applyProtection="1">
      <alignment horizontal="right"/>
      <protection hidden="1"/>
    </xf>
    <xf numFmtId="0" fontId="202" fillId="9" borderId="0" xfId="6" applyFont="1" applyFill="1" applyAlignment="1" applyProtection="1">
      <alignment horizontal="right"/>
      <protection hidden="1"/>
    </xf>
    <xf numFmtId="0" fontId="204" fillId="9" borderId="0" xfId="6" applyFont="1" applyFill="1" applyAlignment="1" applyProtection="1">
      <protection hidden="1"/>
    </xf>
    <xf numFmtId="2" fontId="202" fillId="9" borderId="0" xfId="6" applyNumberFormat="1" applyFont="1" applyFill="1" applyAlignment="1" applyProtection="1">
      <alignment horizontal="right"/>
      <protection hidden="1"/>
    </xf>
    <xf numFmtId="0" fontId="201" fillId="0" borderId="0" xfId="6" applyFont="1" applyAlignment="1" applyProtection="1">
      <protection hidden="1"/>
    </xf>
    <xf numFmtId="0" fontId="202" fillId="0" borderId="0" xfId="6" applyFont="1" applyAlignment="1" applyProtection="1">
      <protection hidden="1"/>
    </xf>
    <xf numFmtId="0" fontId="204" fillId="0" borderId="0" xfId="6" applyFont="1" applyAlignment="1" applyProtection="1">
      <alignment horizontal="right"/>
      <protection hidden="1"/>
    </xf>
    <xf numFmtId="0" fontId="20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20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211" fillId="15" borderId="0" xfId="11" applyNumberFormat="1" applyFont="1" applyFill="1" applyBorder="1" applyAlignment="1" applyProtection="1">
      <alignment horizontal="left" vertical="center"/>
      <protection hidden="1"/>
    </xf>
    <xf numFmtId="0" fontId="139" fillId="12" borderId="0" xfId="0" applyFont="1" applyFill="1" applyBorder="1" applyAlignment="1" applyProtection="1">
      <alignment horizontal="left" vertical="center"/>
      <protection hidden="1"/>
    </xf>
    <xf numFmtId="0" fontId="176" fillId="12" borderId="0" xfId="0" applyFont="1" applyFill="1" applyBorder="1" applyAlignment="1" applyProtection="1">
      <alignment horizontal="center" vertical="center"/>
      <protection hidden="1"/>
    </xf>
    <xf numFmtId="0" fontId="135" fillId="12" borderId="0" xfId="0" applyFont="1" applyFill="1" applyBorder="1" applyAlignment="1" applyProtection="1">
      <alignment horizontal="left" wrapText="1"/>
      <protection hidden="1"/>
    </xf>
    <xf numFmtId="0" fontId="191" fillId="12" borderId="0" xfId="0" applyFont="1" applyFill="1" applyBorder="1" applyAlignment="1" applyProtection="1">
      <alignment horizontal="left" vertical="center"/>
      <protection hidden="1"/>
    </xf>
    <xf numFmtId="0" fontId="180" fillId="12" borderId="0" xfId="0" applyFont="1" applyFill="1" applyBorder="1" applyAlignment="1" applyProtection="1">
      <alignment horizontal="left" vertical="center"/>
      <protection hidden="1"/>
    </xf>
    <xf numFmtId="0" fontId="179" fillId="12" borderId="0" xfId="0" applyFont="1" applyFill="1" applyBorder="1" applyAlignment="1" applyProtection="1">
      <alignment horizontal="left" wrapText="1"/>
      <protection hidden="1"/>
    </xf>
    <xf numFmtId="2" fontId="214" fillId="0" borderId="34" xfId="6" applyNumberFormat="1" applyFont="1" applyBorder="1" applyAlignment="1" applyProtection="1">
      <alignment horizontal="right" vertical="center"/>
      <protection hidden="1"/>
    </xf>
    <xf numFmtId="0" fontId="191" fillId="12" borderId="13"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97" xfId="0" applyFont="1" applyFill="1" applyBorder="1" applyAlignment="1" applyProtection="1">
      <alignment horizontal="center" vertical="center" wrapText="1"/>
      <protection locked="0"/>
    </xf>
    <xf numFmtId="2" fontId="52" fillId="0" borderId="34" xfId="6" applyNumberFormat="1" applyFont="1" applyBorder="1" applyAlignment="1" applyProtection="1">
      <alignment horizontal="right" vertical="center"/>
      <protection locked="0" hidden="1"/>
    </xf>
    <xf numFmtId="1" fontId="3" fillId="10" borderId="1" xfId="0" applyNumberFormat="1" applyFont="1" applyFill="1" applyBorder="1" applyAlignment="1" applyProtection="1">
      <alignment horizontal="center" vertical="center"/>
      <protection locked="0" hidden="1"/>
    </xf>
    <xf numFmtId="1" fontId="3" fillId="10" borderId="75" xfId="0" applyNumberFormat="1" applyFont="1" applyFill="1" applyBorder="1" applyAlignment="1" applyProtection="1">
      <alignment horizontal="center" vertical="center"/>
      <protection locked="0" hidden="1"/>
    </xf>
    <xf numFmtId="1" fontId="0" fillId="10" borderId="75" xfId="0" applyNumberFormat="1" applyFill="1" applyBorder="1" applyAlignment="1" applyProtection="1">
      <alignment horizontal="center" vertical="center"/>
      <protection locked="0" hidden="1"/>
    </xf>
    <xf numFmtId="0" fontId="165" fillId="25" borderId="67" xfId="0" applyFont="1" applyFill="1" applyBorder="1" applyAlignment="1">
      <alignment horizontal="center"/>
    </xf>
    <xf numFmtId="0" fontId="165" fillId="25" borderId="68" xfId="0" applyFont="1" applyFill="1" applyBorder="1" applyAlignment="1">
      <alignment horizontal="center"/>
    </xf>
    <xf numFmtId="0" fontId="168" fillId="25" borderId="67" xfId="22" applyFont="1" applyFill="1" applyBorder="1" applyAlignment="1" applyProtection="1">
      <alignment horizontal="center"/>
    </xf>
    <xf numFmtId="0" fontId="164" fillId="25" borderId="68" xfId="0" applyFont="1" applyFill="1" applyBorder="1" applyAlignment="1">
      <alignment horizontal="center"/>
    </xf>
    <xf numFmtId="0" fontId="169" fillId="26" borderId="54" xfId="0" applyFont="1" applyFill="1" applyBorder="1" applyAlignment="1" applyProtection="1">
      <alignment horizontal="center" vertical="top" wrapText="1"/>
      <protection hidden="1"/>
    </xf>
    <xf numFmtId="0" fontId="169" fillId="26" borderId="56" xfId="0" applyFont="1" applyFill="1" applyBorder="1" applyAlignment="1" applyProtection="1">
      <alignment horizontal="center" vertical="top" wrapText="1"/>
      <protection hidden="1"/>
    </xf>
    <xf numFmtId="0" fontId="160" fillId="25" borderId="63" xfId="0" applyFont="1" applyFill="1" applyBorder="1" applyAlignment="1">
      <alignment horizontal="center"/>
    </xf>
    <xf numFmtId="0" fontId="160" fillId="25" borderId="64" xfId="0" applyFont="1" applyFill="1" applyBorder="1" applyAlignment="1">
      <alignment horizontal="center"/>
    </xf>
    <xf numFmtId="0" fontId="161" fillId="25" borderId="65" xfId="0" applyFont="1" applyFill="1" applyBorder="1" applyAlignment="1">
      <alignment horizontal="center"/>
    </xf>
    <xf numFmtId="0" fontId="161" fillId="25" borderId="66" xfId="0" applyFont="1" applyFill="1" applyBorder="1" applyAlignment="1">
      <alignment horizontal="center"/>
    </xf>
    <xf numFmtId="0" fontId="162" fillId="25" borderId="65" xfId="0" applyFont="1" applyFill="1" applyBorder="1" applyAlignment="1">
      <alignment horizontal="center"/>
    </xf>
    <xf numFmtId="0" fontId="162" fillId="25" borderId="66" xfId="0" applyFont="1" applyFill="1" applyBorder="1" applyAlignment="1">
      <alignment horizontal="center"/>
    </xf>
    <xf numFmtId="0" fontId="163" fillId="25" borderId="65" xfId="0" applyFont="1" applyFill="1" applyBorder="1" applyAlignment="1">
      <alignment horizontal="center"/>
    </xf>
    <xf numFmtId="0" fontId="163" fillId="25" borderId="66" xfId="0" applyFont="1" applyFill="1" applyBorder="1" applyAlignment="1">
      <alignment horizontal="center"/>
    </xf>
    <xf numFmtId="0" fontId="164" fillId="25" borderId="67" xfId="0" applyFont="1" applyFill="1" applyBorder="1" applyAlignment="1">
      <alignment horizontal="center"/>
    </xf>
    <xf numFmtId="0" fontId="145" fillId="2" borderId="50" xfId="0" applyFont="1" applyFill="1" applyBorder="1" applyAlignment="1">
      <alignment horizontal="left" vertical="top" wrapText="1"/>
    </xf>
    <xf numFmtId="0" fontId="142" fillId="23" borderId="50" xfId="0" applyFont="1" applyFill="1" applyBorder="1" applyAlignment="1">
      <alignment horizontal="left"/>
    </xf>
    <xf numFmtId="0" fontId="144" fillId="21" borderId="50" xfId="0" applyFont="1" applyFill="1" applyBorder="1" applyAlignment="1">
      <alignment horizontal="center" vertical="center"/>
    </xf>
    <xf numFmtId="0" fontId="141"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03" fillId="23" borderId="50" xfId="0" applyFont="1" applyFill="1" applyBorder="1" applyAlignment="1">
      <alignment horizontal="left" vertical="center"/>
    </xf>
    <xf numFmtId="0" fontId="142"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147" fillId="9" borderId="50" xfId="0" applyFont="1" applyFill="1" applyBorder="1" applyAlignment="1" applyProtection="1">
      <alignment horizontal="center" vertical="center"/>
      <protection hidden="1"/>
    </xf>
    <xf numFmtId="0" fontId="147" fillId="9" borderId="51" xfId="0" applyFont="1" applyFill="1" applyBorder="1" applyAlignment="1" applyProtection="1">
      <alignment horizontal="center" vertical="center"/>
      <protection hidden="1"/>
    </xf>
    <xf numFmtId="0" fontId="148" fillId="9" borderId="50" xfId="0" applyFont="1" applyFill="1" applyBorder="1" applyAlignment="1" applyProtection="1">
      <alignment horizontal="center" vertical="center"/>
      <protection hidden="1"/>
    </xf>
    <xf numFmtId="0" fontId="148" fillId="9" borderId="51" xfId="0" applyFont="1" applyFill="1" applyBorder="1" applyAlignment="1" applyProtection="1">
      <alignment horizontal="center" vertical="center"/>
      <protection hidden="1"/>
    </xf>
    <xf numFmtId="0" fontId="149" fillId="9" borderId="50" xfId="0" applyFont="1" applyFill="1" applyBorder="1" applyAlignment="1" applyProtection="1">
      <alignment horizontal="center" vertical="center"/>
      <protection hidden="1"/>
    </xf>
    <xf numFmtId="0" fontId="149" fillId="9" borderId="51" xfId="0" applyFont="1" applyFill="1" applyBorder="1" applyAlignment="1" applyProtection="1">
      <alignment horizontal="center" vertical="center"/>
      <protection hidden="1"/>
    </xf>
    <xf numFmtId="0" fontId="150" fillId="9" borderId="50" xfId="0" applyFont="1" applyFill="1" applyBorder="1" applyAlignment="1" applyProtection="1">
      <alignment horizontal="center" vertical="center"/>
      <protection hidden="1"/>
    </xf>
    <xf numFmtId="0" fontId="150" fillId="9" borderId="51" xfId="0" applyFont="1" applyFill="1" applyBorder="1" applyAlignment="1" applyProtection="1">
      <alignment horizontal="center" vertical="center"/>
      <protection hidden="1"/>
    </xf>
    <xf numFmtId="0" fontId="151" fillId="9" borderId="50" xfId="0" applyFont="1" applyFill="1" applyBorder="1" applyAlignment="1" applyProtection="1">
      <alignment horizontal="center" vertical="center"/>
      <protection hidden="1"/>
    </xf>
    <xf numFmtId="0" fontId="151" fillId="9" borderId="51" xfId="0" applyFont="1" applyFill="1" applyBorder="1" applyAlignment="1" applyProtection="1">
      <alignment horizontal="center" vertical="center"/>
      <protection hidden="1"/>
    </xf>
    <xf numFmtId="0" fontId="156" fillId="9" borderId="50" xfId="22" applyFont="1" applyFill="1" applyBorder="1" applyAlignment="1" applyProtection="1">
      <alignment horizontal="center" vertical="center"/>
      <protection hidden="1"/>
    </xf>
    <xf numFmtId="0" fontId="156"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47" fillId="11" borderId="0"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hidden="1"/>
    </xf>
    <xf numFmtId="0" fontId="77" fillId="11" borderId="78" xfId="0" applyFont="1" applyFill="1" applyBorder="1" applyAlignment="1" applyProtection="1">
      <alignment horizontal="center" vertical="center"/>
      <protection hidden="1"/>
    </xf>
    <xf numFmtId="0" fontId="74" fillId="11" borderId="0" xfId="0" applyFont="1" applyFill="1" applyBorder="1" applyAlignment="1" applyProtection="1">
      <alignment horizontal="left" vertical="center"/>
      <protection hidden="1"/>
    </xf>
    <xf numFmtId="0" fontId="74" fillId="11" borderId="20" xfId="0" applyFont="1" applyFill="1" applyBorder="1" applyAlignment="1" applyProtection="1">
      <alignment horizontal="left" vertical="center"/>
      <protection hidden="1"/>
    </xf>
    <xf numFmtId="0" fontId="186" fillId="11" borderId="0" xfId="0" applyFont="1" applyFill="1" applyBorder="1" applyAlignment="1" applyProtection="1">
      <alignment horizontal="left" vertical="center"/>
      <protection hidden="1"/>
    </xf>
    <xf numFmtId="0" fontId="74" fillId="11" borderId="0" xfId="0" applyFont="1" applyFill="1" applyBorder="1" applyAlignment="1" applyProtection="1">
      <alignment horizontal="center" vertical="center"/>
      <protection hidden="1"/>
    </xf>
    <xf numFmtId="0" fontId="74" fillId="11" borderId="20" xfId="0" applyFont="1" applyFill="1" applyBorder="1" applyAlignment="1" applyProtection="1">
      <alignment horizontal="center" vertical="center"/>
      <protection hidden="1"/>
    </xf>
    <xf numFmtId="0" fontId="76" fillId="11" borderId="19" xfId="0" applyFont="1" applyFill="1" applyBorder="1" applyAlignment="1" applyProtection="1">
      <alignment horizontal="right" vertical="center"/>
      <protection hidden="1"/>
    </xf>
    <xf numFmtId="0" fontId="76" fillId="11" borderId="2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76"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4" fillId="9" borderId="1" xfId="0"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14" fontId="14" fillId="9" borderId="1" xfId="0" applyNumberFormat="1" applyFont="1" applyFill="1" applyBorder="1" applyAlignment="1" applyProtection="1">
      <alignment horizontal="left" vertical="center"/>
      <protection locked="0"/>
    </xf>
    <xf numFmtId="0" fontId="50" fillId="9" borderId="1" xfId="0" applyFont="1" applyFill="1" applyBorder="1" applyAlignment="1" applyProtection="1">
      <alignment horizontal="left" vertical="center"/>
      <protection locked="0"/>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74" fillId="11" borderId="19"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82" fillId="11" borderId="80"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0" fontId="25" fillId="10" borderId="0" xfId="0" applyFont="1" applyFill="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87" fillId="10" borderId="0" xfId="0" applyFont="1" applyFill="1" applyAlignment="1" applyProtection="1">
      <alignment horizontal="center" vertical="center" wrapText="1"/>
      <protection hidden="1"/>
    </xf>
    <xf numFmtId="165" fontId="196"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197"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98"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139" fillId="12" borderId="4" xfId="0" applyFont="1" applyFill="1" applyBorder="1" applyAlignment="1" applyProtection="1">
      <alignment horizontal="left" vertical="center"/>
      <protection hidden="1"/>
    </xf>
    <xf numFmtId="0" fontId="139" fillId="12" borderId="5" xfId="0" applyFont="1" applyFill="1" applyBorder="1" applyAlignment="1" applyProtection="1">
      <alignment horizontal="left" vertical="center"/>
      <protection hidden="1"/>
    </xf>
    <xf numFmtId="0" fontId="139"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81" fillId="12" borderId="0" xfId="0" applyFont="1" applyFill="1" applyBorder="1" applyAlignment="1" applyProtection="1">
      <alignment horizontal="center" vertical="center" wrapText="1"/>
      <protection hidden="1"/>
    </xf>
    <xf numFmtId="0" fontId="126" fillId="12" borderId="0" xfId="0" applyFont="1" applyFill="1" applyBorder="1" applyAlignment="1" applyProtection="1">
      <alignment horizontal="center" vertical="center"/>
      <protection hidden="1"/>
    </xf>
    <xf numFmtId="2" fontId="79" fillId="14" borderId="0" xfId="9" applyNumberFormat="1" applyFont="1" applyFill="1" applyBorder="1" applyAlignment="1" applyProtection="1">
      <alignment horizontal="left" vertical="center" wrapText="1"/>
      <protection hidden="1"/>
    </xf>
    <xf numFmtId="2" fontId="79" fillId="14" borderId="20" xfId="9" applyNumberFormat="1" applyFont="1" applyFill="1" applyBorder="1" applyAlignment="1" applyProtection="1">
      <alignment horizontal="left" vertical="center" wrapText="1"/>
      <protection hidden="1"/>
    </xf>
    <xf numFmtId="2" fontId="79" fillId="15" borderId="0" xfId="9" applyNumberFormat="1" applyFont="1" applyFill="1" applyBorder="1" applyAlignment="1" applyProtection="1">
      <alignment horizontal="left" vertical="center"/>
      <protection hidden="1"/>
    </xf>
    <xf numFmtId="2" fontId="79" fillId="15" borderId="2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2" fontId="79" fillId="14" borderId="20" xfId="9" applyNumberFormat="1" applyFont="1" applyFill="1" applyBorder="1" applyAlignment="1" applyProtection="1">
      <alignment horizontal="left" vertical="center"/>
      <protection hidden="1"/>
    </xf>
    <xf numFmtId="2" fontId="79" fillId="15" borderId="19" xfId="11" applyNumberFormat="1" applyFont="1" applyFill="1" applyBorder="1" applyAlignment="1" applyProtection="1">
      <alignment horizontal="left" vertical="center"/>
      <protection hidden="1"/>
    </xf>
    <xf numFmtId="2" fontId="79" fillId="15" borderId="20" xfId="11"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protection hidden="1"/>
    </xf>
    <xf numFmtId="2" fontId="79" fillId="14" borderId="20" xfId="11"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wrapText="1"/>
      <protection hidden="1"/>
    </xf>
    <xf numFmtId="2" fontId="79" fillId="14" borderId="20" xfId="11" applyNumberFormat="1" applyFont="1" applyFill="1" applyBorder="1" applyAlignment="1" applyProtection="1">
      <alignment horizontal="left" vertical="center" wrapText="1"/>
      <protection hidden="1"/>
    </xf>
    <xf numFmtId="0" fontId="119" fillId="12" borderId="0" xfId="0" applyFont="1" applyFill="1" applyBorder="1" applyAlignment="1" applyProtection="1">
      <alignment horizontal="right"/>
      <protection hidden="1"/>
    </xf>
    <xf numFmtId="0" fontId="120" fillId="12" borderId="0" xfId="0" applyFont="1" applyFill="1" applyBorder="1" applyAlignment="1" applyProtection="1">
      <alignment horizontal="right"/>
      <protection hidden="1"/>
    </xf>
    <xf numFmtId="0" fontId="171" fillId="12" borderId="13" xfId="0" applyFont="1" applyFill="1" applyBorder="1" applyAlignment="1" applyProtection="1">
      <alignment vertical="center" wrapText="1"/>
      <protection hidden="1"/>
    </xf>
    <xf numFmtId="0" fontId="135" fillId="12" borderId="13" xfId="0" applyFont="1" applyFill="1" applyBorder="1" applyAlignment="1" applyProtection="1">
      <alignment horizontal="left" wrapText="1"/>
      <protection hidden="1"/>
    </xf>
    <xf numFmtId="0" fontId="179" fillId="12" borderId="13" xfId="0" applyFont="1" applyFill="1" applyBorder="1" applyAlignment="1" applyProtection="1">
      <alignment horizontal="left" wrapText="1"/>
      <protection hidden="1"/>
    </xf>
    <xf numFmtId="0" fontId="115" fillId="12" borderId="0" xfId="0" applyFont="1" applyFill="1" applyBorder="1" applyAlignment="1" applyProtection="1">
      <alignment horizontal="right"/>
      <protection hidden="1"/>
    </xf>
    <xf numFmtId="0" fontId="116"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right" vertical="center"/>
      <protection hidden="1"/>
    </xf>
    <xf numFmtId="2" fontId="215" fillId="29" borderId="19" xfId="11" applyNumberFormat="1" applyFont="1" applyFill="1" applyBorder="1" applyAlignment="1" applyProtection="1">
      <alignment horizontal="left" vertical="center"/>
      <protection hidden="1"/>
    </xf>
    <xf numFmtId="2" fontId="215" fillId="29" borderId="20" xfId="11" applyNumberFormat="1" applyFont="1" applyFill="1" applyBorder="1" applyAlignment="1" applyProtection="1">
      <alignment horizontal="left" vertical="center"/>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21" xfId="0" applyNumberFormat="1" applyFont="1" applyBorder="1" applyAlignment="1" applyProtection="1">
      <alignment horizontal="left" vertical="center" wrapText="1"/>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73"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193" fillId="0" borderId="1" xfId="0" applyFont="1" applyBorder="1" applyAlignment="1" applyProtection="1">
      <alignment horizontal="left" vertical="center" wrapText="1"/>
      <protection hidden="1"/>
    </xf>
    <xf numFmtId="0" fontId="193" fillId="0" borderId="1" xfId="0" applyFont="1" applyBorder="1" applyAlignment="1" applyProtection="1">
      <alignment horizontal="left" vertical="top" wrapText="1"/>
      <protection hidden="1"/>
    </xf>
    <xf numFmtId="0" fontId="69" fillId="0" borderId="31" xfId="6" applyFont="1" applyFill="1" applyBorder="1" applyAlignment="1" applyProtection="1">
      <alignment horizontal="center" vertical="center"/>
      <protection hidden="1"/>
    </xf>
    <xf numFmtId="0" fontId="69" fillId="0" borderId="32" xfId="6" applyFont="1" applyFill="1" applyBorder="1" applyAlignment="1" applyProtection="1">
      <alignment horizontal="center" vertical="center"/>
      <protection hidden="1"/>
    </xf>
    <xf numFmtId="0" fontId="62" fillId="0" borderId="3" xfId="6" applyFont="1" applyBorder="1" applyAlignment="1" applyProtection="1">
      <alignment horizontal="left" vertical="center"/>
      <protection hidden="1"/>
    </xf>
    <xf numFmtId="0" fontId="62" fillId="0" borderId="1" xfId="6" applyFont="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62" fillId="0" borderId="1" xfId="6" applyFont="1" applyBorder="1" applyAlignment="1" applyProtection="1">
      <alignment horizontal="center"/>
      <protection hidden="1"/>
    </xf>
    <xf numFmtId="0" fontId="62" fillId="0" borderId="1" xfId="6" applyFont="1" applyBorder="1" applyAlignment="1" applyProtection="1">
      <alignment horizontal="center" vertical="center"/>
      <protection hidden="1"/>
    </xf>
    <xf numFmtId="0" fontId="62" fillId="0" borderId="10" xfId="6" applyFont="1" applyBorder="1" applyAlignment="1" applyProtection="1">
      <alignment horizontal="left"/>
      <protection hidden="1"/>
    </xf>
    <xf numFmtId="0" fontId="62" fillId="0" borderId="11" xfId="6" applyFont="1" applyBorder="1" applyAlignment="1" applyProtection="1">
      <alignment horizontal="left"/>
      <protection hidden="1"/>
    </xf>
    <xf numFmtId="0" fontId="62" fillId="0" borderId="9" xfId="6" applyFont="1" applyBorder="1" applyAlignment="1" applyProtection="1">
      <alignment horizontal="left"/>
      <protection hidden="1"/>
    </xf>
    <xf numFmtId="0" fontId="69"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62" fillId="0" borderId="10" xfId="6" applyFont="1" applyBorder="1" applyAlignment="1" applyProtection="1">
      <alignment horizontal="center"/>
      <protection hidden="1"/>
    </xf>
    <xf numFmtId="0" fontId="62" fillId="0" borderId="11" xfId="6" applyFont="1" applyBorder="1" applyAlignment="1" applyProtection="1">
      <alignment horizontal="center"/>
      <protection hidden="1"/>
    </xf>
    <xf numFmtId="0" fontId="62" fillId="0" borderId="29" xfId="6" applyFont="1" applyBorder="1" applyAlignment="1" applyProtection="1">
      <alignment horizontal="left" vertical="center"/>
      <protection hidden="1"/>
    </xf>
    <xf numFmtId="0" fontId="62" fillId="0" borderId="30" xfId="6" applyFont="1" applyBorder="1" applyAlignment="1" applyProtection="1">
      <alignment horizontal="left" vertical="center"/>
      <protection hidden="1"/>
    </xf>
    <xf numFmtId="1" fontId="34" fillId="0" borderId="1" xfId="6" applyNumberFormat="1" applyFont="1" applyBorder="1" applyAlignment="1" applyProtection="1">
      <alignment horizontal="center" vertical="center"/>
      <protection hidden="1"/>
    </xf>
    <xf numFmtId="0" fontId="63" fillId="0" borderId="1" xfId="6" applyFont="1" applyFill="1" applyBorder="1" applyAlignment="1" applyProtection="1">
      <alignment vertical="center"/>
      <protection hidden="1"/>
    </xf>
    <xf numFmtId="0" fontId="65" fillId="0" borderId="1" xfId="6" applyFont="1" applyBorder="1" applyAlignment="1" applyProtection="1">
      <alignment horizontal="left" vertical="center"/>
      <protection hidden="1"/>
    </xf>
    <xf numFmtId="0" fontId="65" fillId="0" borderId="34" xfId="6" applyFont="1" applyBorder="1" applyAlignment="1" applyProtection="1">
      <alignment horizontal="left" vertical="center"/>
      <protection hidden="1"/>
    </xf>
    <xf numFmtId="0" fontId="104" fillId="0" borderId="0" xfId="6" applyFont="1" applyAlignment="1" applyProtection="1">
      <alignment horizontal="center" vertical="center"/>
      <protection hidden="1"/>
    </xf>
    <xf numFmtId="0" fontId="62" fillId="0" borderId="1" xfId="6" applyFont="1" applyBorder="1" applyAlignment="1" applyProtection="1">
      <alignment horizontal="right" vertical="center"/>
      <protection hidden="1"/>
    </xf>
    <xf numFmtId="0" fontId="61" fillId="0" borderId="1" xfId="6" applyFont="1" applyFill="1" applyBorder="1" applyAlignment="1" applyProtection="1">
      <alignment vertical="center"/>
      <protection hidden="1"/>
    </xf>
    <xf numFmtId="0" fontId="63" fillId="0" borderId="1" xfId="6" applyFont="1" applyBorder="1" applyAlignment="1" applyProtection="1">
      <alignment horizontal="left"/>
      <protection hidden="1"/>
    </xf>
    <xf numFmtId="0" fontId="62" fillId="0" borderId="10" xfId="6" applyFont="1" applyBorder="1" applyAlignment="1" applyProtection="1">
      <alignment horizontal="left" vertical="center" wrapText="1"/>
      <protection hidden="1"/>
    </xf>
    <xf numFmtId="0" fontId="62" fillId="0" borderId="11" xfId="6" applyFont="1" applyBorder="1" applyAlignment="1" applyProtection="1">
      <alignment horizontal="left" vertical="center" wrapText="1"/>
      <protection hidden="1"/>
    </xf>
    <xf numFmtId="0" fontId="62" fillId="0" borderId="9" xfId="6" applyFont="1" applyBorder="1" applyAlignment="1" applyProtection="1">
      <alignment horizontal="left" vertical="center" wrapText="1"/>
      <protection hidden="1"/>
    </xf>
    <xf numFmtId="0" fontId="62" fillId="0" borderId="10" xfId="6" applyFont="1" applyBorder="1" applyAlignment="1" applyProtection="1">
      <alignment horizontal="left" vertical="top" wrapText="1"/>
      <protection hidden="1"/>
    </xf>
    <xf numFmtId="0" fontId="62" fillId="0" borderId="11" xfId="6" applyFont="1" applyBorder="1" applyAlignment="1" applyProtection="1">
      <alignment horizontal="left" vertical="top" wrapText="1"/>
      <protection hidden="1"/>
    </xf>
    <xf numFmtId="0" fontId="62" fillId="0" borderId="9" xfId="6" applyFont="1" applyBorder="1" applyAlignment="1" applyProtection="1">
      <alignment horizontal="left" vertical="top" wrapText="1"/>
      <protection hidden="1"/>
    </xf>
    <xf numFmtId="0" fontId="34" fillId="0" borderId="33" xfId="6" applyFont="1" applyBorder="1" applyAlignment="1" applyProtection="1">
      <alignment horizontal="center" vertical="top"/>
      <protection hidden="1"/>
    </xf>
    <xf numFmtId="0" fontId="72" fillId="0" borderId="30" xfId="4" applyFont="1" applyFill="1" applyBorder="1" applyAlignment="1" applyProtection="1">
      <alignment horizontal="left" vertical="center"/>
      <protection hidden="1"/>
    </xf>
    <xf numFmtId="0" fontId="62" fillId="0" borderId="17" xfId="6" applyFont="1" applyBorder="1" applyAlignment="1" applyProtection="1">
      <alignment horizontal="left" vertical="center" wrapText="1"/>
      <protection hidden="1"/>
    </xf>
    <xf numFmtId="0" fontId="62" fillId="0" borderId="18" xfId="6" applyFont="1" applyBorder="1" applyAlignment="1" applyProtection="1">
      <alignment horizontal="left" vertical="center" wrapText="1"/>
      <protection hidden="1"/>
    </xf>
    <xf numFmtId="0" fontId="62" fillId="0" borderId="22" xfId="6" applyFont="1" applyBorder="1" applyAlignment="1" applyProtection="1">
      <alignment horizontal="left" vertical="center" wrapText="1"/>
      <protection hidden="1"/>
    </xf>
    <xf numFmtId="0" fontId="62" fillId="0" borderId="25" xfId="6" applyFont="1" applyBorder="1" applyAlignment="1" applyProtection="1">
      <alignment horizontal="left" vertical="center" wrapText="1"/>
      <protection hidden="1"/>
    </xf>
    <xf numFmtId="0" fontId="70" fillId="0" borderId="0" xfId="6" applyFont="1" applyBorder="1" applyAlignment="1" applyProtection="1">
      <alignment horizontal="center" vertical="center"/>
      <protection hidden="1"/>
    </xf>
    <xf numFmtId="0" fontId="71" fillId="0" borderId="0" xfId="6" applyFont="1" applyBorder="1" applyAlignment="1" applyProtection="1">
      <alignment horizontal="center" vertical="center"/>
      <protection hidden="1"/>
    </xf>
    <xf numFmtId="0" fontId="62" fillId="0" borderId="10" xfId="6" applyFont="1" applyBorder="1" applyAlignment="1" applyProtection="1">
      <alignment horizontal="left" vertical="center"/>
      <protection hidden="1"/>
    </xf>
    <xf numFmtId="0" fontId="62" fillId="0" borderId="11" xfId="6" applyFont="1" applyBorder="1" applyAlignment="1" applyProtection="1">
      <alignment horizontal="left" vertical="center"/>
      <protection hidden="1"/>
    </xf>
    <xf numFmtId="0" fontId="62" fillId="0" borderId="11" xfId="6" applyFont="1" applyBorder="1" applyAlignment="1" applyProtection="1">
      <alignment horizontal="right" vertical="center"/>
      <protection hidden="1"/>
    </xf>
    <xf numFmtId="0" fontId="62" fillId="0" borderId="9" xfId="6" applyFont="1" applyBorder="1" applyAlignment="1" applyProtection="1">
      <alignment horizontal="right" vertical="center"/>
      <protection hidden="1"/>
    </xf>
    <xf numFmtId="0" fontId="31" fillId="0" borderId="11" xfId="6" applyFont="1" applyBorder="1" applyAlignment="1" applyProtection="1">
      <alignment horizontal="center" vertical="center"/>
      <protection hidden="1"/>
    </xf>
    <xf numFmtId="0" fontId="53" fillId="0" borderId="11" xfId="6" applyFont="1" applyBorder="1" applyAlignment="1" applyProtection="1">
      <alignment horizontal="right" vertical="center"/>
      <protection hidden="1"/>
    </xf>
    <xf numFmtId="0" fontId="67" fillId="0" borderId="11" xfId="6" applyFont="1" applyBorder="1" applyAlignment="1" applyProtection="1">
      <alignment horizontal="right" vertical="center"/>
      <protection hidden="1"/>
    </xf>
    <xf numFmtId="0" fontId="67" fillId="0" borderId="9"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2" fontId="62" fillId="0" borderId="10" xfId="5" applyNumberFormat="1" applyFont="1" applyBorder="1" applyAlignment="1" applyProtection="1">
      <alignment horizontal="left"/>
      <protection hidden="1"/>
    </xf>
    <xf numFmtId="2" fontId="62" fillId="0" borderId="11" xfId="5" applyNumberFormat="1" applyFont="1" applyBorder="1" applyAlignment="1" applyProtection="1">
      <alignment horizontal="left"/>
      <protection hidden="1"/>
    </xf>
    <xf numFmtId="2" fontId="62" fillId="0" borderId="9" xfId="5" applyNumberFormat="1" applyFont="1" applyBorder="1" applyAlignment="1" applyProtection="1">
      <alignment horizontal="left"/>
      <protection hidden="1"/>
    </xf>
    <xf numFmtId="0" fontId="61" fillId="0" borderId="1" xfId="6" applyFont="1" applyFill="1" applyBorder="1" applyAlignment="1" applyProtection="1">
      <alignment horizontal="left" vertical="center"/>
      <protection hidden="1"/>
    </xf>
    <xf numFmtId="0" fontId="62" fillId="0" borderId="1" xfId="6" applyFont="1" applyBorder="1" applyAlignment="1" applyProtection="1">
      <alignment horizontal="left"/>
      <protection hidden="1"/>
    </xf>
    <xf numFmtId="0" fontId="62"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61" fillId="0" borderId="1" xfId="6" applyFont="1" applyBorder="1" applyAlignment="1" applyProtection="1">
      <alignment horizontal="center" vertical="center" wrapText="1"/>
      <protection hidden="1"/>
    </xf>
    <xf numFmtId="0" fontId="63" fillId="0" borderId="10" xfId="6" applyFont="1" applyBorder="1" applyAlignment="1" applyProtection="1">
      <alignment horizontal="center" vertical="center" wrapText="1"/>
      <protection hidden="1"/>
    </xf>
    <xf numFmtId="0" fontId="63" fillId="0" borderId="9" xfId="6" applyFont="1" applyBorder="1" applyAlignment="1" applyProtection="1">
      <alignment horizontal="center" vertical="center" wrapText="1"/>
      <protection hidden="1"/>
    </xf>
    <xf numFmtId="2" fontId="65" fillId="0" borderId="1" xfId="5" applyNumberFormat="1" applyFont="1" applyBorder="1" applyAlignment="1" applyProtection="1">
      <alignment horizontal="center" vertical="center"/>
      <protection hidden="1"/>
    </xf>
    <xf numFmtId="0" fontId="65" fillId="0" borderId="16" xfId="6" applyFont="1" applyBorder="1" applyAlignment="1" applyProtection="1">
      <alignment horizontal="center" vertical="center" wrapText="1"/>
      <protection hidden="1"/>
    </xf>
    <xf numFmtId="0" fontId="65" fillId="0" borderId="18" xfId="6" applyFont="1" applyBorder="1" applyAlignment="1" applyProtection="1">
      <alignment horizontal="center" vertical="center" wrapText="1"/>
      <protection hidden="1"/>
    </xf>
    <xf numFmtId="0" fontId="65" fillId="0" borderId="21" xfId="6" applyFont="1" applyBorder="1" applyAlignment="1" applyProtection="1">
      <alignment horizontal="center" vertical="center" wrapText="1"/>
      <protection hidden="1"/>
    </xf>
    <xf numFmtId="0" fontId="65" fillId="0" borderId="25" xfId="6" applyFont="1" applyBorder="1" applyAlignment="1" applyProtection="1">
      <alignment horizontal="center" vertical="center" wrapText="1"/>
      <protection hidden="1"/>
    </xf>
    <xf numFmtId="0" fontId="54" fillId="0" borderId="1" xfId="6" applyFont="1" applyBorder="1" applyAlignment="1" applyProtection="1">
      <alignment horizontal="center"/>
      <protection hidden="1"/>
    </xf>
    <xf numFmtId="2" fontId="65" fillId="0" borderId="10" xfId="5" applyNumberFormat="1" applyFont="1" applyBorder="1" applyAlignment="1" applyProtection="1">
      <alignment horizontal="left"/>
      <protection hidden="1"/>
    </xf>
    <xf numFmtId="2" fontId="65" fillId="0" borderId="11" xfId="5" applyNumberFormat="1" applyFont="1" applyBorder="1" applyAlignment="1" applyProtection="1">
      <alignment horizontal="left"/>
      <protection hidden="1"/>
    </xf>
    <xf numFmtId="2" fontId="65" fillId="0" borderId="9" xfId="5" applyNumberFormat="1" applyFont="1" applyBorder="1" applyAlignment="1" applyProtection="1">
      <alignment horizontal="left"/>
      <protection hidden="1"/>
    </xf>
    <xf numFmtId="0" fontId="34" fillId="0" borderId="1" xfId="6" applyFont="1" applyBorder="1" applyAlignment="1" applyProtection="1">
      <alignment horizontal="center" vertical="center" wrapText="1"/>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62" fillId="0" borderId="10" xfId="0" applyNumberFormat="1" applyFont="1" applyBorder="1" applyAlignment="1" applyProtection="1">
      <alignment horizontal="center"/>
      <protection hidden="1"/>
    </xf>
    <xf numFmtId="2" fontId="62"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63" fillId="0" borderId="1" xfId="6" applyFont="1" applyFill="1" applyBorder="1" applyAlignment="1" applyProtection="1">
      <alignment horizontal="left" vertical="center"/>
      <protection hidden="1"/>
    </xf>
    <xf numFmtId="0" fontId="66" fillId="0" borderId="10" xfId="6" applyFont="1" applyBorder="1" applyAlignment="1" applyProtection="1">
      <alignment horizontal="left" vertical="top"/>
      <protection hidden="1"/>
    </xf>
    <xf numFmtId="0" fontId="66" fillId="0" borderId="11" xfId="6" applyFont="1" applyBorder="1" applyAlignment="1" applyProtection="1">
      <alignment horizontal="left" vertical="top"/>
      <protection hidden="1"/>
    </xf>
    <xf numFmtId="0" fontId="66" fillId="0" borderId="9" xfId="6" applyFont="1" applyBorder="1" applyAlignment="1" applyProtection="1">
      <alignment horizontal="left" vertical="top"/>
      <protection hidden="1"/>
    </xf>
    <xf numFmtId="0" fontId="34" fillId="0" borderId="38" xfId="6" applyFont="1" applyBorder="1" applyAlignment="1" applyProtection="1">
      <alignment horizontal="center"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62" fillId="0" borderId="36" xfId="6" applyFont="1" applyBorder="1" applyAlignment="1" applyProtection="1">
      <alignment horizontal="left"/>
      <protection hidden="1"/>
    </xf>
    <xf numFmtId="0" fontId="62" fillId="0" borderId="11" xfId="6" applyFont="1" applyBorder="1" applyAlignment="1" applyProtection="1">
      <alignment horizontal="center" vertical="center"/>
      <protection hidden="1"/>
    </xf>
    <xf numFmtId="0" fontId="62" fillId="0" borderId="36" xfId="6" applyFont="1" applyBorder="1" applyAlignment="1" applyProtection="1">
      <alignment horizontal="center" vertical="center"/>
      <protection hidden="1"/>
    </xf>
    <xf numFmtId="0" fontId="64"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63" fillId="0" borderId="10" xfId="6" applyFont="1" applyBorder="1" applyAlignment="1" applyProtection="1">
      <alignment horizontal="left"/>
      <protection hidden="1"/>
    </xf>
    <xf numFmtId="0" fontId="63" fillId="0" borderId="11" xfId="6" applyFont="1" applyBorder="1" applyAlignment="1" applyProtection="1">
      <alignment horizontal="left"/>
      <protection hidden="1"/>
    </xf>
    <xf numFmtId="0" fontId="199" fillId="0" borderId="0" xfId="6" applyFont="1" applyBorder="1" applyAlignment="1" applyProtection="1">
      <alignment horizontal="center" vertical="center"/>
      <protection hidden="1"/>
    </xf>
    <xf numFmtId="0" fontId="61" fillId="0" borderId="10" xfId="6" applyFont="1" applyBorder="1" applyAlignment="1" applyProtection="1">
      <alignment horizontal="center" vertical="center" wrapText="1"/>
      <protection hidden="1"/>
    </xf>
    <xf numFmtId="0" fontId="61"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0" fillId="0" borderId="42" xfId="6" applyFont="1" applyBorder="1" applyAlignment="1" applyProtection="1">
      <alignment horizontal="right" vertical="center"/>
      <protection hidden="1"/>
    </xf>
    <xf numFmtId="0" fontId="60" fillId="0" borderId="43" xfId="6" applyFont="1" applyBorder="1" applyAlignment="1" applyProtection="1">
      <alignment horizontal="right" vertical="center"/>
      <protection hidden="1"/>
    </xf>
    <xf numFmtId="0" fontId="6" fillId="15" borderId="88" xfId="0" applyFont="1" applyFill="1" applyBorder="1" applyAlignment="1" applyProtection="1">
      <alignment horizontal="right" vertical="center"/>
      <protection hidden="1"/>
    </xf>
    <xf numFmtId="0" fontId="6" fillId="15" borderId="88" xfId="0" applyFont="1" applyFill="1" applyBorder="1" applyAlignment="1" applyProtection="1">
      <alignment horizontal="left" vertical="center"/>
      <protection hidden="1"/>
    </xf>
    <xf numFmtId="0" fontId="6" fillId="15" borderId="88" xfId="0" applyFont="1" applyFill="1" applyBorder="1" applyAlignment="1" applyProtection="1">
      <alignment horizontal="center"/>
      <protection hidden="1"/>
    </xf>
    <xf numFmtId="0" fontId="6" fillId="0" borderId="8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87" xfId="0" applyFont="1" applyFill="1" applyBorder="1" applyAlignment="1" applyProtection="1">
      <alignment horizontal="center" vertical="center"/>
      <protection hidden="1"/>
    </xf>
    <xf numFmtId="0" fontId="4" fillId="32" borderId="0" xfId="0" applyFont="1" applyFill="1" applyAlignment="1" applyProtection="1">
      <alignment horizontal="center"/>
      <protection hidden="1"/>
    </xf>
    <xf numFmtId="0" fontId="9" fillId="33" borderId="89" xfId="0" applyFont="1" applyFill="1" applyBorder="1" applyAlignment="1" applyProtection="1">
      <alignment horizontal="left" vertical="top"/>
      <protection hidden="1"/>
    </xf>
    <xf numFmtId="0" fontId="9" fillId="33" borderId="90" xfId="0" applyFont="1" applyFill="1" applyBorder="1" applyAlignment="1" applyProtection="1">
      <alignment horizontal="left" vertical="top"/>
      <protection hidden="1"/>
    </xf>
    <xf numFmtId="0" fontId="9" fillId="33" borderId="91" xfId="0" applyFont="1" applyFill="1" applyBorder="1" applyAlignment="1" applyProtection="1">
      <alignment horizontal="left" vertical="top"/>
      <protection hidden="1"/>
    </xf>
    <xf numFmtId="1" fontId="6" fillId="0" borderId="88" xfId="0" applyNumberFormat="1" applyFont="1" applyBorder="1" applyAlignment="1" applyProtection="1">
      <alignment horizontal="center"/>
      <protection locked="0"/>
    </xf>
    <xf numFmtId="0" fontId="6" fillId="0" borderId="88" xfId="0" applyFont="1" applyBorder="1" applyAlignment="1" applyProtection="1">
      <alignment horizontal="center"/>
      <protection locked="0"/>
    </xf>
    <xf numFmtId="0" fontId="9" fillId="33" borderId="92" xfId="0" applyFont="1" applyFill="1" applyBorder="1" applyAlignment="1" applyProtection="1">
      <alignment horizontal="left" vertical="top"/>
      <protection hidden="1"/>
    </xf>
    <xf numFmtId="0" fontId="9" fillId="33" borderId="87" xfId="0" applyFont="1" applyFill="1" applyBorder="1" applyAlignment="1" applyProtection="1">
      <alignment horizontal="left" vertical="top"/>
      <protection hidden="1"/>
    </xf>
    <xf numFmtId="0" fontId="9" fillId="33" borderId="93" xfId="0" applyFont="1" applyFill="1" applyBorder="1" applyAlignment="1" applyProtection="1">
      <alignment horizontal="left" vertical="top"/>
      <protection hidden="1"/>
    </xf>
    <xf numFmtId="0" fontId="9" fillId="33" borderId="94" xfId="0" applyFont="1" applyFill="1" applyBorder="1" applyAlignment="1" applyProtection="1">
      <alignment horizontal="left" vertical="top" wrapText="1"/>
      <protection hidden="1"/>
    </xf>
    <xf numFmtId="0" fontId="9" fillId="33" borderId="95" xfId="0" applyFont="1" applyFill="1" applyBorder="1" applyAlignment="1" applyProtection="1">
      <alignment horizontal="left" vertical="top" wrapText="1"/>
      <protection hidden="1"/>
    </xf>
    <xf numFmtId="0" fontId="9" fillId="33" borderId="96" xfId="0" applyFont="1" applyFill="1" applyBorder="1" applyAlignment="1" applyProtection="1">
      <alignment horizontal="left" vertical="top" wrapText="1"/>
      <protection hidden="1"/>
    </xf>
    <xf numFmtId="0" fontId="4" fillId="0" borderId="94" xfId="0" applyFont="1" applyBorder="1" applyAlignment="1" applyProtection="1">
      <alignment horizontal="center" vertical="center"/>
      <protection locked="0"/>
    </xf>
    <xf numFmtId="0" fontId="4" fillId="0" borderId="95" xfId="0" applyFont="1" applyBorder="1" applyAlignment="1" applyProtection="1">
      <alignment horizontal="center" vertical="center"/>
      <protection locked="0"/>
    </xf>
    <xf numFmtId="0" fontId="4" fillId="0" borderId="96" xfId="0" applyFont="1" applyBorder="1" applyAlignment="1" applyProtection="1">
      <alignment horizontal="center" vertical="center"/>
      <protection locked="0"/>
    </xf>
    <xf numFmtId="0" fontId="11" fillId="0" borderId="88" xfId="0" applyFont="1" applyBorder="1" applyAlignment="1">
      <alignment horizontal="left" vertical="top" wrapText="1"/>
    </xf>
    <xf numFmtId="1" fontId="208" fillId="0" borderId="94" xfId="0" applyNumberFormat="1" applyFont="1" applyBorder="1" applyAlignment="1">
      <alignment horizontal="center" vertical="center"/>
    </xf>
    <xf numFmtId="0" fontId="208" fillId="0" borderId="95" xfId="0" applyFont="1" applyBorder="1" applyAlignment="1">
      <alignment horizontal="center" vertical="center"/>
    </xf>
    <xf numFmtId="0" fontId="208" fillId="0" borderId="96" xfId="0" applyFont="1" applyBorder="1" applyAlignment="1">
      <alignment horizontal="center" vertical="center"/>
    </xf>
    <xf numFmtId="0" fontId="9" fillId="0" borderId="0" xfId="0" applyFont="1" applyAlignment="1">
      <alignment horizontal="center" vertical="center"/>
    </xf>
    <xf numFmtId="0" fontId="23" fillId="0" borderId="0" xfId="0" applyNumberFormat="1" applyFont="1" applyAlignment="1">
      <alignment horizontal="left" vertical="top" wrapText="1"/>
    </xf>
    <xf numFmtId="0" fontId="0" fillId="0" borderId="88" xfId="0" applyBorder="1" applyAlignment="1">
      <alignment horizontal="right" vertical="center"/>
    </xf>
    <xf numFmtId="0" fontId="9" fillId="0" borderId="88" xfId="0" applyFont="1" applyBorder="1" applyAlignment="1">
      <alignment horizontal="left" vertical="center"/>
    </xf>
    <xf numFmtId="0" fontId="0" fillId="0" borderId="88" xfId="0" applyBorder="1" applyAlignment="1">
      <alignment horizontal="center"/>
    </xf>
    <xf numFmtId="0" fontId="23" fillId="0" borderId="88" xfId="0" applyFont="1" applyBorder="1" applyAlignment="1">
      <alignment horizontal="left" vertical="top" wrapText="1"/>
    </xf>
    <xf numFmtId="0" fontId="0" fillId="0" borderId="0" xfId="0" applyAlignment="1">
      <alignment horizontal="left" vertical="top"/>
    </xf>
    <xf numFmtId="0" fontId="0" fillId="0" borderId="94"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13" fillId="0" borderId="0" xfId="0" applyFont="1" applyAlignment="1">
      <alignment horizontal="center" vertical="center"/>
    </xf>
    <xf numFmtId="0" fontId="3" fillId="0" borderId="0" xfId="0" applyFont="1" applyAlignment="1">
      <alignment horizontal="center" vertical="top"/>
    </xf>
    <xf numFmtId="0" fontId="20" fillId="0" borderId="88" xfId="0" applyFont="1" applyBorder="1" applyAlignment="1">
      <alignment horizontal="left" vertical="top" wrapText="1"/>
    </xf>
    <xf numFmtId="0" fontId="9" fillId="0" borderId="8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207" fillId="0" borderId="0" xfId="0" applyFont="1" applyBorder="1" applyAlignment="1">
      <alignment horizontal="center" vertical="center"/>
    </xf>
    <xf numFmtId="0" fontId="3" fillId="0" borderId="0" xfId="0" applyFont="1" applyBorder="1" applyAlignment="1">
      <alignment horizontal="center" vertical="center"/>
    </xf>
    <xf numFmtId="0" fontId="20" fillId="0" borderId="88" xfId="0" applyFont="1" applyBorder="1" applyAlignment="1">
      <alignment horizontal="left" vertical="top"/>
    </xf>
    <xf numFmtId="1" fontId="9" fillId="0" borderId="88" xfId="0" applyNumberFormat="1" applyFont="1" applyBorder="1" applyAlignment="1">
      <alignment horizontal="center" vertical="center"/>
    </xf>
    <xf numFmtId="1" fontId="208" fillId="0" borderId="88" xfId="0" applyNumberFormat="1" applyFont="1" applyBorder="1" applyAlignment="1">
      <alignment horizontal="center" vertical="center"/>
    </xf>
    <xf numFmtId="0" fontId="209" fillId="0" borderId="88" xfId="0" applyFont="1" applyBorder="1" applyAlignment="1">
      <alignment horizontal="center" vertical="center"/>
    </xf>
    <xf numFmtId="0" fontId="210" fillId="0" borderId="88" xfId="0" applyFont="1" applyBorder="1" applyAlignment="1">
      <alignment horizontal="center" vertical="center"/>
    </xf>
    <xf numFmtId="0" fontId="187" fillId="0" borderId="88" xfId="0" applyFont="1" applyBorder="1" applyAlignment="1">
      <alignment horizontal="center" vertical="center"/>
    </xf>
    <xf numFmtId="0" fontId="3" fillId="0" borderId="88" xfId="0" applyFont="1" applyBorder="1" applyAlignment="1">
      <alignment horizontal="center" vertical="center"/>
    </xf>
    <xf numFmtId="0" fontId="11" fillId="0" borderId="88" xfId="0" applyFont="1" applyBorder="1" applyAlignment="1">
      <alignment horizontal="center" vertical="center" wrapText="1"/>
    </xf>
    <xf numFmtId="0" fontId="0" fillId="0" borderId="88" xfId="0" applyBorder="1" applyAlignment="1">
      <alignment horizontal="center" vertical="center"/>
    </xf>
    <xf numFmtId="1" fontId="3" fillId="0" borderId="88" xfId="0" applyNumberFormat="1"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1" fontId="4" fillId="0" borderId="88" xfId="0" applyNumberFormat="1" applyFont="1" applyBorder="1" applyAlignment="1">
      <alignment horizontal="center" vertical="center"/>
    </xf>
    <xf numFmtId="0" fontId="4" fillId="0" borderId="88" xfId="0" applyFont="1" applyBorder="1" applyAlignment="1">
      <alignment horizontal="center" vertical="center"/>
    </xf>
    <xf numFmtId="0" fontId="175" fillId="0" borderId="94" xfId="0" applyFont="1" applyBorder="1" applyAlignment="1">
      <alignment horizontal="center" vertical="center"/>
    </xf>
    <xf numFmtId="0" fontId="175" fillId="0" borderId="96" xfId="0" applyFont="1" applyBorder="1" applyAlignment="1">
      <alignment horizontal="center" vertical="center"/>
    </xf>
    <xf numFmtId="0" fontId="32" fillId="0" borderId="50" xfId="0" applyFont="1" applyBorder="1" applyAlignment="1" applyProtection="1">
      <alignment horizontal="right" vertical="center"/>
      <protection hidden="1"/>
    </xf>
    <xf numFmtId="0" fontId="61" fillId="0" borderId="50" xfId="0" applyFont="1" applyBorder="1" applyAlignment="1" applyProtection="1">
      <alignment horizontal="left" vertical="center"/>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32" fillId="0" borderId="50" xfId="0" applyFont="1" applyBorder="1" applyAlignment="1" applyProtection="1">
      <alignment horizontal="center" vertical="center"/>
      <protection hidden="1"/>
    </xf>
    <xf numFmtId="0" fontId="34"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14" fontId="31"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1" fillId="0" borderId="50"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xf numFmtId="0" fontId="35" fillId="0" borderId="50"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3" fillId="0" borderId="50" xfId="0" applyNumberFormat="1" applyFont="1" applyBorder="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50" xfId="0" applyFont="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41" fillId="0" borderId="50" xfId="0" applyFont="1" applyBorder="1" applyAlignment="1" applyProtection="1">
      <alignment horizontal="left" vertical="center" wrapText="1"/>
      <protection hidden="1"/>
    </xf>
    <xf numFmtId="0" fontId="36" fillId="0" borderId="50" xfId="0" applyFont="1" applyBorder="1" applyAlignment="1" applyProtection="1">
      <alignment horizontal="center" wrapText="1"/>
      <protection hidden="1"/>
    </xf>
    <xf numFmtId="0" fontId="41" fillId="0" borderId="50"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50" xfId="0" applyFont="1" applyBorder="1" applyAlignment="1" applyProtection="1">
      <alignment horizontal="center"/>
      <protection hidden="1"/>
    </xf>
    <xf numFmtId="0" fontId="41"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14" fontId="24" fillId="0" borderId="5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hidden="1"/>
    </xf>
    <xf numFmtId="1" fontId="31" fillId="0" borderId="50" xfId="1" applyNumberFormat="1"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8"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wrapText="1"/>
      <protection locked="0"/>
    </xf>
    <xf numFmtId="0" fontId="36" fillId="0" borderId="50"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190"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36" fillId="0" borderId="52" xfId="0" applyFont="1" applyBorder="1" applyAlignment="1" applyProtection="1">
      <alignment horizontal="left"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23" fillId="0" borderId="50" xfId="0" applyFont="1" applyBorder="1" applyAlignment="1" applyProtection="1">
      <alignment horizontal="center"/>
      <protection hidden="1"/>
    </xf>
    <xf numFmtId="0" fontId="36" fillId="0" borderId="51"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46"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2"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9" fillId="0" borderId="50" xfId="0" applyFont="1" applyBorder="1" applyAlignment="1" applyProtection="1">
      <alignment horizontal="left" vertical="center"/>
      <protection hidden="1"/>
    </xf>
    <xf numFmtId="0" fontId="34" fillId="0" borderId="0" xfId="0" applyFont="1" applyBorder="1" applyAlignment="1" applyProtection="1">
      <alignment horizontal="left" vertical="center" wrapText="1"/>
      <protection hidden="1"/>
    </xf>
    <xf numFmtId="0" fontId="32" fillId="0" borderId="0"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righ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A285B"/>
      <color rgb="FF2A4A32"/>
      <color rgb="FF525E16"/>
      <color rgb="FF166D07"/>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1</xdr:row>
      <xdr:rowOff>476250</xdr:rowOff>
    </xdr:to>
    <xdr:sp macro="" textlink="">
      <xdr:nvSpPr>
        <xdr:cNvPr id="2" name="Oval Callout 1"/>
        <xdr:cNvSpPr/>
      </xdr:nvSpPr>
      <xdr:spPr>
        <a:xfrm>
          <a:off x="7852834" y="0"/>
          <a:ext cx="6025765" cy="910167"/>
        </a:xfrm>
        <a:prstGeom prst="wedgeEllipseCallout">
          <a:avLst>
            <a:gd name="adj1" fmla="val -128917"/>
            <a:gd name="adj2" fmla="val 1875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219075</xdr:colOff>
      <xdr:row>9</xdr:row>
      <xdr:rowOff>85725</xdr:rowOff>
    </xdr:from>
    <xdr:to>
      <xdr:col>24</xdr:col>
      <xdr:colOff>561975</xdr:colOff>
      <xdr:row>15</xdr:row>
      <xdr:rowOff>104775</xdr:rowOff>
    </xdr:to>
    <xdr:sp macro="" textlink="">
      <xdr:nvSpPr>
        <xdr:cNvPr id="2" name="Oval Callout 1"/>
        <xdr:cNvSpPr/>
      </xdr:nvSpPr>
      <xdr:spPr>
        <a:xfrm>
          <a:off x="8610600" y="1704975"/>
          <a:ext cx="2781300" cy="990600"/>
        </a:xfrm>
        <a:prstGeom prst="wedgeEllipseCallout">
          <a:avLst>
            <a:gd name="adj1" fmla="val -100368"/>
            <a:gd name="adj2" fmla="val -127890"/>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2017-18</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bl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31"/>
  <sheetViews>
    <sheetView tabSelected="1" workbookViewId="0">
      <selection activeCell="D4" sqref="D4"/>
    </sheetView>
  </sheetViews>
  <sheetFormatPr defaultRowHeight="15"/>
  <cols>
    <col min="2" max="2" width="134.140625" customWidth="1"/>
  </cols>
  <sheetData>
    <row r="1" spans="1:2" ht="39" customHeight="1" thickTop="1">
      <c r="A1" s="472" t="s">
        <v>452</v>
      </c>
      <c r="B1" s="473"/>
    </row>
    <row r="2" spans="1:2" ht="138.75" customHeight="1" thickBot="1">
      <c r="A2" s="275"/>
      <c r="B2" s="409" t="s">
        <v>565</v>
      </c>
    </row>
    <row r="3" spans="1:2" ht="20.25" thickTop="1" thickBot="1">
      <c r="A3" s="485" t="s">
        <v>414</v>
      </c>
      <c r="B3" s="486"/>
    </row>
    <row r="4" spans="1:2" ht="21.75" customHeight="1" thickTop="1" thickBot="1">
      <c r="A4" s="487" t="s">
        <v>451</v>
      </c>
      <c r="B4" s="487"/>
    </row>
    <row r="5" spans="1:2" ht="55.5" customHeight="1" thickTop="1" thickBot="1">
      <c r="A5" s="222">
        <v>1</v>
      </c>
      <c r="B5" s="219" t="s">
        <v>566</v>
      </c>
    </row>
    <row r="6" spans="1:2" s="207" customFormat="1" ht="35.25" customHeight="1" thickTop="1" thickBot="1">
      <c r="A6" s="222">
        <v>2</v>
      </c>
      <c r="B6" s="220" t="s">
        <v>413</v>
      </c>
    </row>
    <row r="7" spans="1:2" ht="39" thickTop="1" thickBot="1">
      <c r="A7" s="222">
        <v>3</v>
      </c>
      <c r="B7" s="220" t="s">
        <v>415</v>
      </c>
    </row>
    <row r="8" spans="1:2" ht="39" thickTop="1" thickBot="1">
      <c r="A8" s="222">
        <v>4</v>
      </c>
      <c r="B8" s="220" t="s">
        <v>416</v>
      </c>
    </row>
    <row r="9" spans="1:2" ht="95.25" thickTop="1" thickBot="1">
      <c r="A9" s="222">
        <v>5</v>
      </c>
      <c r="B9" s="221" t="s">
        <v>417</v>
      </c>
    </row>
    <row r="10" spans="1:2" ht="39" customHeight="1" thickTop="1" thickBot="1">
      <c r="A10" s="222">
        <v>6</v>
      </c>
      <c r="B10" s="219" t="s">
        <v>450</v>
      </c>
    </row>
    <row r="11" spans="1:2" s="208" customFormat="1" ht="44.25" customHeight="1" thickTop="1" thickBot="1">
      <c r="A11" s="222">
        <v>7</v>
      </c>
      <c r="B11" s="276" t="s">
        <v>449</v>
      </c>
    </row>
    <row r="12" spans="1:2" ht="21" customHeight="1" thickTop="1" thickBot="1">
      <c r="A12" s="218">
        <v>8</v>
      </c>
      <c r="B12" s="223" t="s">
        <v>447</v>
      </c>
    </row>
    <row r="13" spans="1:2" ht="20.25" thickTop="1" thickBot="1">
      <c r="A13" s="224">
        <v>9</v>
      </c>
      <c r="B13" s="223" t="s">
        <v>418</v>
      </c>
    </row>
    <row r="14" spans="1:2" ht="20.25" thickTop="1" thickBot="1">
      <c r="A14" s="225" t="s">
        <v>409</v>
      </c>
      <c r="B14" s="225"/>
    </row>
    <row r="15" spans="1:2" ht="39" thickTop="1" thickBot="1">
      <c r="A15" s="222">
        <v>10</v>
      </c>
      <c r="B15" s="220" t="s">
        <v>412</v>
      </c>
    </row>
    <row r="16" spans="1:2" ht="20.25" thickTop="1" thickBot="1">
      <c r="A16" s="225" t="s">
        <v>410</v>
      </c>
      <c r="B16" s="225"/>
    </row>
    <row r="17" spans="1:2" ht="37.5" customHeight="1" thickTop="1" thickBot="1">
      <c r="A17" s="222">
        <v>11</v>
      </c>
      <c r="B17" s="220" t="s">
        <v>419</v>
      </c>
    </row>
    <row r="18" spans="1:2" s="210" customFormat="1" ht="19.5" customHeight="1" thickTop="1" thickBot="1">
      <c r="A18" s="488" t="s">
        <v>487</v>
      </c>
      <c r="B18" s="489"/>
    </row>
    <row r="19" spans="1:2" s="210" customFormat="1" ht="37.5" customHeight="1" thickTop="1" thickBot="1">
      <c r="A19" s="222">
        <v>12</v>
      </c>
      <c r="B19" s="220" t="s">
        <v>420</v>
      </c>
    </row>
    <row r="20" spans="1:2" ht="20.25" thickTop="1" thickBot="1">
      <c r="A20" s="484" t="s">
        <v>411</v>
      </c>
      <c r="B20" s="484"/>
    </row>
    <row r="21" spans="1:2" ht="39.75" customHeight="1" thickTop="1" thickBot="1">
      <c r="A21" s="490" t="s">
        <v>448</v>
      </c>
      <c r="B21" s="490"/>
    </row>
    <row r="22" spans="1:2" ht="38.25" customHeight="1" thickTop="1" thickBot="1">
      <c r="A22" s="483" t="s">
        <v>434</v>
      </c>
      <c r="B22" s="483"/>
    </row>
    <row r="23" spans="1:2" ht="64.5" customHeight="1" thickTop="1">
      <c r="A23" s="260"/>
      <c r="B23" s="263" t="s">
        <v>488</v>
      </c>
    </row>
    <row r="24" spans="1:2" ht="11.25" customHeight="1">
      <c r="A24" s="261"/>
      <c r="B24" s="262"/>
    </row>
    <row r="25" spans="1:2" ht="23.25">
      <c r="A25" s="474" t="s">
        <v>445</v>
      </c>
      <c r="B25" s="475"/>
    </row>
    <row r="26" spans="1:2" ht="23.25">
      <c r="A26" s="476" t="s">
        <v>446</v>
      </c>
      <c r="B26" s="477"/>
    </row>
    <row r="27" spans="1:2" ht="23.25">
      <c r="A27" s="478" t="s">
        <v>441</v>
      </c>
      <c r="B27" s="479"/>
    </row>
    <row r="28" spans="1:2" ht="23.25">
      <c r="A28" s="480" t="s">
        <v>442</v>
      </c>
      <c r="B28" s="481"/>
    </row>
    <row r="29" spans="1:2" ht="23.25">
      <c r="A29" s="482" t="s">
        <v>443</v>
      </c>
      <c r="B29" s="471"/>
    </row>
    <row r="30" spans="1:2" s="215" customFormat="1" ht="23.25">
      <c r="A30" s="470" t="s">
        <v>440</v>
      </c>
      <c r="B30" s="471"/>
    </row>
    <row r="31" spans="1:2" ht="29.25">
      <c r="A31" s="468" t="s">
        <v>444</v>
      </c>
      <c r="B31" s="469"/>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sheetPr>
    <tabColor rgb="FFFF0000"/>
  </sheetPr>
  <dimension ref="A1:AI128"/>
  <sheetViews>
    <sheetView workbookViewId="0">
      <selection activeCell="D19" sqref="D19:H19"/>
    </sheetView>
  </sheetViews>
  <sheetFormatPr defaultRowHeight="15"/>
  <cols>
    <col min="1" max="1" width="3.140625" style="40" customWidth="1"/>
    <col min="2" max="2" width="5.5703125" style="40" customWidth="1"/>
    <col min="3" max="3" width="6.85546875" style="40" customWidth="1"/>
    <col min="4" max="4" width="7.28515625" style="40" customWidth="1"/>
    <col min="5" max="5" width="6.5703125" style="40" customWidth="1"/>
    <col min="6" max="6" width="5.85546875" style="40" customWidth="1"/>
    <col min="7" max="7" width="6" style="40" customWidth="1"/>
    <col min="8" max="8" width="4.42578125" style="40" customWidth="1"/>
    <col min="9" max="9" width="10.42578125" style="40" customWidth="1"/>
    <col min="10" max="10" width="4" style="40" customWidth="1"/>
    <col min="11" max="11" width="7.28515625" style="40" customWidth="1"/>
    <col min="12" max="12" width="7.85546875" style="40" customWidth="1"/>
    <col min="13" max="13" width="3.5703125" style="40" customWidth="1"/>
    <col min="14" max="14" width="13.5703125" style="40" customWidth="1"/>
    <col min="15" max="16384" width="9.140625" style="40"/>
  </cols>
  <sheetData>
    <row r="1" spans="1:17" ht="17.25" customHeight="1">
      <c r="A1" s="867" t="s">
        <v>76</v>
      </c>
      <c r="B1" s="867"/>
      <c r="C1" s="867"/>
      <c r="D1" s="867"/>
      <c r="E1" s="867"/>
      <c r="F1" s="867"/>
      <c r="G1" s="867"/>
      <c r="H1" s="867"/>
      <c r="I1" s="867"/>
      <c r="J1" s="867"/>
      <c r="K1" s="867"/>
      <c r="L1" s="867"/>
      <c r="M1" s="867"/>
      <c r="N1" s="867"/>
      <c r="O1" s="175"/>
    </row>
    <row r="2" spans="1:17" ht="21.75" customHeight="1">
      <c r="A2" s="867" t="s">
        <v>75</v>
      </c>
      <c r="B2" s="867"/>
      <c r="C2" s="867"/>
      <c r="D2" s="867"/>
      <c r="E2" s="867"/>
      <c r="F2" s="867"/>
      <c r="G2" s="867"/>
      <c r="H2" s="867"/>
      <c r="I2" s="867"/>
      <c r="J2" s="867"/>
      <c r="K2" s="867"/>
      <c r="L2" s="867"/>
      <c r="M2" s="867"/>
      <c r="N2" s="867"/>
      <c r="O2" s="175"/>
    </row>
    <row r="3" spans="1:17" ht="14.25" customHeight="1">
      <c r="A3" s="868" t="s">
        <v>20</v>
      </c>
      <c r="B3" s="868"/>
      <c r="C3" s="868"/>
      <c r="D3" s="868"/>
      <c r="E3" s="868"/>
      <c r="F3" s="868"/>
      <c r="G3" s="868"/>
      <c r="H3" s="868"/>
      <c r="I3" s="868"/>
      <c r="J3" s="868"/>
      <c r="K3" s="868"/>
      <c r="L3" s="868"/>
      <c r="M3" s="868"/>
      <c r="N3" s="868"/>
      <c r="O3" s="175"/>
    </row>
    <row r="4" spans="1:17" ht="12" customHeight="1" thickBot="1">
      <c r="A4" s="868" t="s">
        <v>121</v>
      </c>
      <c r="B4" s="868"/>
      <c r="C4" s="868"/>
      <c r="D4" s="868"/>
      <c r="E4" s="868"/>
      <c r="F4" s="868"/>
      <c r="G4" s="868"/>
      <c r="H4" s="868"/>
      <c r="I4" s="868"/>
      <c r="J4" s="868"/>
      <c r="K4" s="868"/>
      <c r="L4" s="868"/>
      <c r="M4" s="868"/>
      <c r="N4" s="868"/>
      <c r="O4" s="175"/>
    </row>
    <row r="5" spans="1:17" ht="15.6" customHeight="1" thickTop="1" thickBot="1">
      <c r="A5" s="869" t="s">
        <v>69</v>
      </c>
      <c r="B5" s="869"/>
      <c r="C5" s="869"/>
      <c r="D5" s="869"/>
      <c r="E5" s="869"/>
      <c r="F5" s="869"/>
      <c r="G5" s="869"/>
      <c r="H5" s="869" t="s">
        <v>122</v>
      </c>
      <c r="I5" s="869"/>
      <c r="J5" s="869"/>
      <c r="K5" s="869"/>
      <c r="L5" s="869"/>
      <c r="M5" s="869"/>
      <c r="N5" s="869"/>
    </row>
    <row r="6" spans="1:17" ht="15.6" customHeight="1" thickTop="1" thickBot="1">
      <c r="A6" s="855" t="s">
        <v>123</v>
      </c>
      <c r="B6" s="855"/>
      <c r="C6" s="855"/>
      <c r="D6" s="855"/>
      <c r="E6" s="855"/>
      <c r="F6" s="855"/>
      <c r="G6" s="855"/>
      <c r="H6" s="855" t="s">
        <v>21</v>
      </c>
      <c r="I6" s="855"/>
      <c r="J6" s="855"/>
      <c r="K6" s="855"/>
      <c r="L6" s="855"/>
      <c r="M6" s="855"/>
      <c r="N6" s="855"/>
    </row>
    <row r="7" spans="1:17" ht="18.75" customHeight="1" thickTop="1" thickBot="1">
      <c r="A7" s="870" t="str">
        <f>IF(AND(Master!H17=""),"",UPPER(Master!H17))</f>
        <v>DEEO PALI</v>
      </c>
      <c r="B7" s="870"/>
      <c r="C7" s="870"/>
      <c r="D7" s="870"/>
      <c r="E7" s="870"/>
      <c r="F7" s="870"/>
      <c r="G7" s="870"/>
      <c r="H7" s="870" t="str">
        <f>IF(AND(Master!D10=""),"",UPPER(Master!D10))</f>
        <v>HEERA LAL JAT</v>
      </c>
      <c r="I7" s="870"/>
      <c r="J7" s="870"/>
      <c r="K7" s="870"/>
      <c r="L7" s="870"/>
      <c r="M7" s="870"/>
      <c r="N7" s="870"/>
    </row>
    <row r="8" spans="1:17" ht="19.5" customHeight="1" thickTop="1" thickBot="1">
      <c r="A8" s="870"/>
      <c r="B8" s="870"/>
      <c r="C8" s="870"/>
      <c r="D8" s="870"/>
      <c r="E8" s="870"/>
      <c r="F8" s="870"/>
      <c r="G8" s="870"/>
      <c r="H8" s="870" t="str">
        <f>IF(AND(Master!H10=""),"",UPPER(Master!H10))</f>
        <v>TEACHER</v>
      </c>
      <c r="I8" s="870"/>
      <c r="J8" s="870"/>
      <c r="K8" s="870"/>
      <c r="L8" s="870"/>
      <c r="M8" s="870"/>
      <c r="N8" s="870"/>
    </row>
    <row r="9" spans="1:17" ht="18.75" customHeight="1" thickTop="1" thickBot="1">
      <c r="A9" s="870"/>
      <c r="B9" s="870"/>
      <c r="C9" s="870"/>
      <c r="D9" s="870"/>
      <c r="E9" s="870"/>
      <c r="F9" s="870"/>
      <c r="G9" s="870"/>
      <c r="H9" s="850" t="str">
        <f>IF(AND(Master!D11=""),"",UPPER(Master!D11))</f>
        <v>G.U.P.S. POTALIYA</v>
      </c>
      <c r="I9" s="850"/>
      <c r="J9" s="850"/>
      <c r="K9" s="850"/>
      <c r="L9" s="850"/>
      <c r="M9" s="850"/>
      <c r="N9" s="850"/>
    </row>
    <row r="10" spans="1:17" ht="30" customHeight="1" thickTop="1" thickBot="1">
      <c r="A10" s="826" t="s">
        <v>118</v>
      </c>
      <c r="B10" s="826"/>
      <c r="C10" s="826"/>
      <c r="D10" s="826"/>
      <c r="E10" s="826" t="s">
        <v>117</v>
      </c>
      <c r="F10" s="826"/>
      <c r="G10" s="826"/>
      <c r="H10" s="826" t="s">
        <v>119</v>
      </c>
      <c r="I10" s="826"/>
      <c r="J10" s="826"/>
      <c r="K10" s="826"/>
      <c r="L10" s="863" t="s">
        <v>120</v>
      </c>
      <c r="M10" s="863"/>
      <c r="N10" s="863"/>
    </row>
    <row r="11" spans="1:17" ht="23.25" customHeight="1" thickTop="1" thickBot="1">
      <c r="A11" s="858"/>
      <c r="B11" s="858"/>
      <c r="C11" s="858"/>
      <c r="D11" s="858"/>
      <c r="E11" s="866" t="str">
        <f>IF(AND(Master!H13=""),"",UPPER(Master!H13))</f>
        <v>JDHVO1564D</v>
      </c>
      <c r="F11" s="866"/>
      <c r="G11" s="866"/>
      <c r="H11" s="826" t="str">
        <f>IF(AND(Master!D13=""),"",UPPER(Master!D13))</f>
        <v>CKRPS9273E</v>
      </c>
      <c r="I11" s="826"/>
      <c r="J11" s="826"/>
      <c r="K11" s="826"/>
      <c r="L11" s="866" t="str">
        <f>IF(AND(Master!D12=""),"",UPPER(Master!D12))</f>
        <v>RJPA200529029243</v>
      </c>
      <c r="M11" s="866"/>
      <c r="N11" s="866"/>
    </row>
    <row r="12" spans="1:17" ht="18" customHeight="1" thickTop="1" thickBot="1">
      <c r="A12" s="801" t="s">
        <v>71</v>
      </c>
      <c r="B12" s="802"/>
      <c r="C12" s="802"/>
      <c r="D12" s="802"/>
      <c r="E12" s="802"/>
      <c r="F12" s="802"/>
      <c r="G12" s="803"/>
      <c r="H12" s="826" t="s">
        <v>124</v>
      </c>
      <c r="I12" s="826"/>
      <c r="J12" s="826"/>
      <c r="K12" s="826"/>
      <c r="L12" s="864" t="s">
        <v>23</v>
      </c>
      <c r="M12" s="864"/>
      <c r="N12" s="864"/>
    </row>
    <row r="13" spans="1:17" ht="21.75" customHeight="1" thickTop="1" thickBot="1">
      <c r="A13" s="829" t="s">
        <v>72</v>
      </c>
      <c r="B13" s="829"/>
      <c r="C13" s="804"/>
      <c r="D13" s="805"/>
      <c r="E13" s="805"/>
      <c r="F13" s="805"/>
      <c r="G13" s="806"/>
      <c r="H13" s="829" t="s">
        <v>22</v>
      </c>
      <c r="I13" s="829"/>
      <c r="J13" s="829"/>
      <c r="K13" s="829"/>
      <c r="L13" s="864"/>
      <c r="M13" s="864"/>
      <c r="N13" s="864"/>
    </row>
    <row r="14" spans="1:17" ht="18" customHeight="1" thickTop="1" thickBot="1">
      <c r="A14" s="829"/>
      <c r="B14" s="829"/>
      <c r="C14" s="807"/>
      <c r="D14" s="808"/>
      <c r="E14" s="808"/>
      <c r="F14" s="808"/>
      <c r="G14" s="809"/>
      <c r="H14" s="829" t="s">
        <v>24</v>
      </c>
      <c r="I14" s="829"/>
      <c r="J14" s="829" t="s">
        <v>25</v>
      </c>
      <c r="K14" s="829"/>
      <c r="L14" s="864"/>
      <c r="M14" s="864"/>
      <c r="N14" s="864"/>
    </row>
    <row r="15" spans="1:17" ht="21.75" customHeight="1" thickTop="1" thickBot="1">
      <c r="A15" s="829" t="s">
        <v>73</v>
      </c>
      <c r="B15" s="829"/>
      <c r="C15" s="865"/>
      <c r="D15" s="865"/>
      <c r="E15" s="230" t="s">
        <v>74</v>
      </c>
      <c r="F15" s="865"/>
      <c r="G15" s="865"/>
      <c r="H15" s="830">
        <f>IF(AND(Master!D19=""),"",Master!D19)</f>
        <v>42826</v>
      </c>
      <c r="I15" s="830"/>
      <c r="J15" s="830">
        <f>IF(AND(Master!H19=""),"",Master!H19)</f>
        <v>43190</v>
      </c>
      <c r="K15" s="830"/>
      <c r="L15" s="826" t="str">
        <f>IF(AND(Master!H20=""),"",Master!H20)</f>
        <v>2018-19</v>
      </c>
      <c r="M15" s="826"/>
      <c r="N15" s="826"/>
      <c r="Q15" s="173"/>
    </row>
    <row r="16" spans="1:17" ht="16.5" thickTop="1" thickBot="1">
      <c r="A16" s="827" t="s">
        <v>125</v>
      </c>
      <c r="B16" s="827"/>
      <c r="C16" s="827"/>
      <c r="D16" s="827"/>
      <c r="E16" s="827"/>
      <c r="F16" s="827"/>
      <c r="G16" s="827"/>
      <c r="H16" s="827"/>
      <c r="I16" s="827"/>
      <c r="J16" s="827"/>
      <c r="K16" s="827"/>
      <c r="L16" s="827"/>
      <c r="M16" s="827"/>
      <c r="N16" s="827"/>
    </row>
    <row r="17" spans="1:35" ht="48" customHeight="1" thickTop="1" thickBot="1">
      <c r="A17" s="826" t="s">
        <v>77</v>
      </c>
      <c r="B17" s="826"/>
      <c r="C17" s="826"/>
      <c r="D17" s="863" t="s">
        <v>82</v>
      </c>
      <c r="E17" s="863"/>
      <c r="F17" s="863"/>
      <c r="G17" s="863"/>
      <c r="H17" s="863"/>
      <c r="I17" s="860" t="s">
        <v>83</v>
      </c>
      <c r="J17" s="860"/>
      <c r="K17" s="860" t="s">
        <v>84</v>
      </c>
      <c r="L17" s="860"/>
      <c r="M17" s="859" t="s">
        <v>85</v>
      </c>
      <c r="N17" s="859"/>
    </row>
    <row r="18" spans="1:35" ht="15.95" customHeight="1" thickTop="1" thickBot="1">
      <c r="A18" s="827" t="s">
        <v>78</v>
      </c>
      <c r="B18" s="827"/>
      <c r="C18" s="827"/>
      <c r="D18" s="861"/>
      <c r="E18" s="861"/>
      <c r="F18" s="861"/>
      <c r="G18" s="861"/>
      <c r="H18" s="861"/>
      <c r="I18" s="862">
        <f>SUM('GA55 Summry'!U6:U8)</f>
        <v>0</v>
      </c>
      <c r="J18" s="862"/>
      <c r="K18" s="825">
        <f>I18</f>
        <v>0</v>
      </c>
      <c r="L18" s="825"/>
      <c r="M18" s="825">
        <f>K18</f>
        <v>0</v>
      </c>
      <c r="N18" s="826"/>
    </row>
    <row r="19" spans="1:35" ht="15.95" customHeight="1" thickTop="1" thickBot="1">
      <c r="A19" s="827" t="s">
        <v>79</v>
      </c>
      <c r="B19" s="827"/>
      <c r="C19" s="827"/>
      <c r="D19" s="861"/>
      <c r="E19" s="861"/>
      <c r="F19" s="861"/>
      <c r="G19" s="861"/>
      <c r="H19" s="861"/>
      <c r="I19" s="862">
        <f>SUM('GA55 Summry'!U9:U11)</f>
        <v>0</v>
      </c>
      <c r="J19" s="862"/>
      <c r="K19" s="825">
        <f t="shared" ref="K19:K21" si="0">I19</f>
        <v>0</v>
      </c>
      <c r="L19" s="825"/>
      <c r="M19" s="825">
        <f t="shared" ref="M19:M21" si="1">K19</f>
        <v>0</v>
      </c>
      <c r="N19" s="826"/>
    </row>
    <row r="20" spans="1:35" ht="15.95" customHeight="1" thickTop="1" thickBot="1">
      <c r="A20" s="827" t="s">
        <v>80</v>
      </c>
      <c r="B20" s="827"/>
      <c r="C20" s="827"/>
      <c r="D20" s="861"/>
      <c r="E20" s="861"/>
      <c r="F20" s="861"/>
      <c r="G20" s="861"/>
      <c r="H20" s="861"/>
      <c r="I20" s="862">
        <f>SUM('GA55 Summry'!U12:U14)</f>
        <v>0</v>
      </c>
      <c r="J20" s="862"/>
      <c r="K20" s="825">
        <f t="shared" si="0"/>
        <v>0</v>
      </c>
      <c r="L20" s="825"/>
      <c r="M20" s="825">
        <f t="shared" si="1"/>
        <v>0</v>
      </c>
      <c r="N20" s="826"/>
    </row>
    <row r="21" spans="1:35" ht="15.95" customHeight="1" thickTop="1" thickBot="1">
      <c r="A21" s="827" t="s">
        <v>81</v>
      </c>
      <c r="B21" s="827"/>
      <c r="C21" s="827"/>
      <c r="D21" s="861"/>
      <c r="E21" s="861"/>
      <c r="F21" s="861"/>
      <c r="G21" s="861"/>
      <c r="H21" s="861"/>
      <c r="I21" s="862">
        <f>SUM('GA55 Summry'!U15:U17)</f>
        <v>0</v>
      </c>
      <c r="J21" s="862"/>
      <c r="K21" s="825">
        <f t="shared" si="0"/>
        <v>0</v>
      </c>
      <c r="L21" s="825"/>
      <c r="M21" s="825">
        <f t="shared" si="1"/>
        <v>0</v>
      </c>
      <c r="N21" s="826"/>
    </row>
    <row r="22" spans="1:35" ht="15.95" customHeight="1" thickTop="1" thickBot="1">
      <c r="A22" s="810" t="s">
        <v>86</v>
      </c>
      <c r="B22" s="811"/>
      <c r="C22" s="811"/>
      <c r="D22" s="811"/>
      <c r="E22" s="811"/>
      <c r="F22" s="811"/>
      <c r="G22" s="811"/>
      <c r="H22" s="812"/>
      <c r="I22" s="862">
        <f>SUM(I18:J21)</f>
        <v>0</v>
      </c>
      <c r="J22" s="862"/>
      <c r="K22" s="825">
        <f>I22</f>
        <v>0</v>
      </c>
      <c r="L22" s="825"/>
      <c r="M22" s="825">
        <f>K22</f>
        <v>0</v>
      </c>
      <c r="N22" s="826"/>
    </row>
    <row r="23" spans="1:35" ht="27" customHeight="1" thickTop="1" thickBot="1">
      <c r="A23" s="839"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839"/>
      <c r="C23" s="839"/>
      <c r="D23" s="839"/>
      <c r="E23" s="839"/>
      <c r="F23" s="839"/>
      <c r="G23" s="839"/>
      <c r="H23" s="839"/>
      <c r="I23" s="839"/>
      <c r="J23" s="839"/>
      <c r="K23" s="839"/>
      <c r="L23" s="839"/>
      <c r="M23" s="839"/>
      <c r="N23" s="839"/>
    </row>
    <row r="24" spans="1:35" ht="15.75" customHeight="1" thickTop="1" thickBot="1">
      <c r="A24" s="841" t="s">
        <v>87</v>
      </c>
      <c r="B24" s="841"/>
      <c r="C24" s="841" t="str">
        <f>IF(AND(Master!E23=""),"",IF(AND(Master!E23=Master!C24),Master!B24,IF(AND(Master!E23=Master!C44),Master!B44,"")))</f>
        <v>Tax deposited in respect of the deductee (Rs.)</v>
      </c>
      <c r="D24" s="841"/>
      <c r="E24" s="841"/>
      <c r="F24" s="845" t="str">
        <f>IF(AND(Master!E23=""),"",IF(AND(Master!E23=Master!C24),Master!C24,IF(AND(Master!E23=Master!C44),Master!C44,"")))</f>
        <v>Book Identification Number (BIN)</v>
      </c>
      <c r="G24" s="845"/>
      <c r="H24" s="845"/>
      <c r="I24" s="845"/>
      <c r="J24" s="845"/>
      <c r="K24" s="845"/>
      <c r="L24" s="845"/>
      <c r="M24" s="845"/>
      <c r="N24" s="845"/>
    </row>
    <row r="25" spans="1:35" ht="46.5" customHeight="1" thickTop="1" thickBot="1">
      <c r="A25" s="841"/>
      <c r="B25" s="841"/>
      <c r="C25" s="841"/>
      <c r="D25" s="841"/>
      <c r="E25" s="841"/>
      <c r="F25" s="873" t="str">
        <f>IF(AND(Master!E23=""),"",IF(AND(Master!E23=Master!C24),Master!C25,IF(AND(Master!E23=Master!C44),Master!C45,"")))</f>
        <v>Receipt Numbers Of Form no. 24G</v>
      </c>
      <c r="G25" s="873"/>
      <c r="H25" s="873"/>
      <c r="I25" s="872" t="str">
        <f>IF(AND(Master!E23=""),"",IF(AND(Master!E23=Master!C24),Master!D25,IF(AND(Master!E23=Master!C44),Master!D45,"")))</f>
        <v>DDO Serial Number in Form No. 24G</v>
      </c>
      <c r="J25" s="872"/>
      <c r="K25" s="872" t="str">
        <f>IF(AND(Master!E23=""),"",IF(AND(Master!E23=Master!C24),Master!E25,IF(AND(Master!E23=Master!C44),Master!E45,"")))</f>
        <v>Date Of transfer Voucher    (dd/mm/yyyy)</v>
      </c>
      <c r="L25" s="872"/>
      <c r="M25" s="871" t="str">
        <f>IF(AND(Master!E23=""),"",IF(AND(Master!E23=Master!C24),Master!F25,IF(AND(Master!E23=Master!C44),Master!F45,"")))</f>
        <v>Status of matching with form no. 24G</v>
      </c>
      <c r="N25" s="871"/>
      <c r="AI25" s="40" t="s">
        <v>347</v>
      </c>
    </row>
    <row r="26" spans="1:35" ht="18" customHeight="1" thickTop="1" thickBot="1">
      <c r="A26" s="835">
        <v>1</v>
      </c>
      <c r="B26" s="835"/>
      <c r="C26" s="841" t="str">
        <f>IF(AND(Master!$E$23=""),"",IF(AND(Master!$E$23=Master!$C$24),Master!B26,IF(AND(Master!$E$23=Master!$C$44),Master!B46,"")))</f>
        <v/>
      </c>
      <c r="D26" s="841"/>
      <c r="E26" s="841"/>
      <c r="F26" s="841">
        <f>IF(AND(Master!$E$23=""),"",IF(AND(Master!$E$23=Master!$C$24),Master!C26,IF(AND(Master!$E$23=Master!$C$44),Master!C46,"")))</f>
        <v>45</v>
      </c>
      <c r="G26" s="841"/>
      <c r="H26" s="841"/>
      <c r="I26" s="828">
        <f>IF(AND(Master!$E$23=""),"",IF(AND(Master!$E$23=Master!$C$24),Master!D26,IF(AND(Master!$E$23=Master!$C$44),Master!D46,"")))</f>
        <v>45</v>
      </c>
      <c r="J26" s="828"/>
      <c r="K26" s="837">
        <f>IF(AND(Master!$E$23=""),"",IF(AND(Master!$E$23=Master!$C$24),Master!E26,IF(AND(Master!$E$23=Master!$C$44),Master!E46,"")))</f>
        <v>42877</v>
      </c>
      <c r="L26" s="837"/>
      <c r="M26" s="826" t="str">
        <f>IF(AND(Master!$E$23=""),"",IF(AND(Master!$E$23=Master!$C$24),Master!F26,IF(AND(Master!$E$23=Master!$C$44),Master!F46,"")))</f>
        <v>Yes</v>
      </c>
      <c r="N26" s="826"/>
      <c r="AI26" s="40" t="s">
        <v>348</v>
      </c>
    </row>
    <row r="27" spans="1:35" ht="18" customHeight="1" thickTop="1" thickBot="1">
      <c r="A27" s="835">
        <v>2</v>
      </c>
      <c r="B27" s="835"/>
      <c r="C27" s="841" t="str">
        <f>IF(AND(Master!$E$23=""),"",IF(AND(Master!$E$23=Master!$C$24),Master!B27,IF(AND(Master!$E$23=Master!$C$44),Master!B47,"")))</f>
        <v/>
      </c>
      <c r="D27" s="841"/>
      <c r="E27" s="841"/>
      <c r="F27" s="841">
        <f>IF(AND(Master!$E$23=""),"",IF(AND(Master!$E$23=Master!$C$24),Master!C27,IF(AND(Master!$E$23=Master!$C$44),Master!C47,"")))</f>
        <v>25</v>
      </c>
      <c r="G27" s="841"/>
      <c r="H27" s="841"/>
      <c r="I27" s="828">
        <f>IF(AND(Master!$E$23=""),"",IF(AND(Master!$E$23=Master!$C$24),Master!D27,IF(AND(Master!$E$23=Master!$C$44),Master!D47,"")))</f>
        <v>0</v>
      </c>
      <c r="J27" s="828"/>
      <c r="K27" s="837">
        <f>IF(AND(Master!$E$23=""),"",IF(AND(Master!$E$23=Master!$C$24),Master!E27,IF(AND(Master!$E$23=Master!$C$44),Master!E47,"")))</f>
        <v>0</v>
      </c>
      <c r="L27" s="837"/>
      <c r="M27" s="826" t="str">
        <f>IF(AND(Master!$E$23=""),"",IF(AND(Master!$E$23=Master!$C$24),Master!F27,IF(AND(Master!$E$23=Master!$C$44),Master!F47,"")))</f>
        <v>Yes</v>
      </c>
      <c r="N27" s="826"/>
    </row>
    <row r="28" spans="1:35" ht="18" customHeight="1" thickTop="1" thickBot="1">
      <c r="A28" s="835">
        <v>3</v>
      </c>
      <c r="B28" s="835"/>
      <c r="C28" s="841" t="str">
        <f>IF(AND(Master!$E$23=""),"",IF(AND(Master!$E$23=Master!$C$24),Master!B28,IF(AND(Master!$E$23=Master!$C$44),Master!B48,"")))</f>
        <v/>
      </c>
      <c r="D28" s="841"/>
      <c r="E28" s="841"/>
      <c r="F28" s="841">
        <f>IF(AND(Master!$E$23=""),"",IF(AND(Master!$E$23=Master!$C$24),Master!C28,IF(AND(Master!$E$23=Master!$C$44),Master!C48,"")))</f>
        <v>0</v>
      </c>
      <c r="G28" s="841"/>
      <c r="H28" s="841"/>
      <c r="I28" s="828">
        <f>IF(AND(Master!$E$23=""),"",IF(AND(Master!$E$23=Master!$C$24),Master!D28,IF(AND(Master!$E$23=Master!$C$44),Master!D48,"")))</f>
        <v>0</v>
      </c>
      <c r="J28" s="828"/>
      <c r="K28" s="837">
        <f>IF(AND(Master!$E$23=""),"",IF(AND(Master!$E$23=Master!$C$24),Master!E28,IF(AND(Master!$E$23=Master!$C$44),Master!E48,"")))</f>
        <v>0</v>
      </c>
      <c r="L28" s="837"/>
      <c r="M28" s="826" t="str">
        <f>IF(AND(Master!$E$23=""),"",IF(AND(Master!$E$23=Master!$C$24),Master!F28,IF(AND(Master!$E$23=Master!$C$44),Master!F48,"")))</f>
        <v>-</v>
      </c>
      <c r="N28" s="826"/>
    </row>
    <row r="29" spans="1:35" ht="18" customHeight="1" thickTop="1" thickBot="1">
      <c r="A29" s="835">
        <v>4</v>
      </c>
      <c r="B29" s="835"/>
      <c r="C29" s="841" t="str">
        <f>IF(AND(Master!$E$23=""),"",IF(AND(Master!$E$23=Master!$C$24),Master!B29,IF(AND(Master!$E$23=Master!$C$44),Master!B49,"")))</f>
        <v/>
      </c>
      <c r="D29" s="841"/>
      <c r="E29" s="841"/>
      <c r="F29" s="841">
        <f>IF(AND(Master!$E$23=""),"",IF(AND(Master!$E$23=Master!$C$24),Master!C29,IF(AND(Master!$E$23=Master!$C$44),Master!C49,"")))</f>
        <v>0</v>
      </c>
      <c r="G29" s="841"/>
      <c r="H29" s="841"/>
      <c r="I29" s="828">
        <f>IF(AND(Master!$E$23=""),"",IF(AND(Master!$E$23=Master!$C$24),Master!D29,IF(AND(Master!$E$23=Master!$C$44),Master!D49,"")))</f>
        <v>0</v>
      </c>
      <c r="J29" s="828"/>
      <c r="K29" s="837">
        <f>IF(AND(Master!$E$23=""),"",IF(AND(Master!$E$23=Master!$C$24),Master!E29,IF(AND(Master!$E$23=Master!$C$44),Master!E49,"")))</f>
        <v>0</v>
      </c>
      <c r="L29" s="837"/>
      <c r="M29" s="826" t="str">
        <f>IF(AND(Master!$E$23=""),"",IF(AND(Master!$E$23=Master!$C$24),Master!F29,IF(AND(Master!$E$23=Master!$C$44),Master!F49,"")))</f>
        <v>-</v>
      </c>
      <c r="N29" s="826"/>
    </row>
    <row r="30" spans="1:35" ht="18" customHeight="1" thickTop="1" thickBot="1">
      <c r="A30" s="835">
        <v>5</v>
      </c>
      <c r="B30" s="835"/>
      <c r="C30" s="841" t="str">
        <f>IF(AND(Master!$E$23=""),"",IF(AND(Master!$E$23=Master!$C$24),Master!B30,IF(AND(Master!$E$23=Master!$C$44),Master!B50,"")))</f>
        <v/>
      </c>
      <c r="D30" s="841"/>
      <c r="E30" s="841"/>
      <c r="F30" s="841">
        <f>IF(AND(Master!$E$23=""),"",IF(AND(Master!$E$23=Master!$C$24),Master!C30,IF(AND(Master!$E$23=Master!$C$44),Master!C50,"")))</f>
        <v>0</v>
      </c>
      <c r="G30" s="841"/>
      <c r="H30" s="841"/>
      <c r="I30" s="828">
        <f>IF(AND(Master!$E$23=""),"",IF(AND(Master!$E$23=Master!$C$24),Master!D30,IF(AND(Master!$E$23=Master!$C$44),Master!D50,"")))</f>
        <v>0</v>
      </c>
      <c r="J30" s="828"/>
      <c r="K30" s="837">
        <f>IF(AND(Master!$E$23=""),"",IF(AND(Master!$E$23=Master!$C$24),Master!E30,IF(AND(Master!$E$23=Master!$C$44),Master!E50,"")))</f>
        <v>0</v>
      </c>
      <c r="L30" s="837"/>
      <c r="M30" s="826" t="str">
        <f>IF(AND(Master!$E$23=""),"",IF(AND(Master!$E$23=Master!$C$24),Master!F30,IF(AND(Master!$E$23=Master!$C$44),Master!F50,"")))</f>
        <v>-</v>
      </c>
      <c r="N30" s="826"/>
    </row>
    <row r="31" spans="1:35" ht="18" customHeight="1" thickTop="1" thickBot="1">
      <c r="A31" s="835">
        <v>6</v>
      </c>
      <c r="B31" s="835"/>
      <c r="C31" s="841" t="str">
        <f>IF(AND(Master!$E$23=""),"",IF(AND(Master!$E$23=Master!$C$24),Master!B31,IF(AND(Master!$E$23=Master!$C$44),Master!B51,"")))</f>
        <v/>
      </c>
      <c r="D31" s="841"/>
      <c r="E31" s="841"/>
      <c r="F31" s="841">
        <f>IF(AND(Master!$E$23=""),"",IF(AND(Master!$E$23=Master!$C$24),Master!C31,IF(AND(Master!$E$23=Master!$C$44),Master!C51,"")))</f>
        <v>0</v>
      </c>
      <c r="G31" s="841"/>
      <c r="H31" s="841"/>
      <c r="I31" s="828">
        <f>IF(AND(Master!$E$23=""),"",IF(AND(Master!$E$23=Master!$C$24),Master!D31,IF(AND(Master!$E$23=Master!$C$44),Master!D51,"")))</f>
        <v>0</v>
      </c>
      <c r="J31" s="828"/>
      <c r="K31" s="837">
        <f>IF(AND(Master!$E$23=""),"",IF(AND(Master!$E$23=Master!$C$24),Master!E31,IF(AND(Master!$E$23=Master!$C$44),Master!E51,"")))</f>
        <v>0</v>
      </c>
      <c r="L31" s="837"/>
      <c r="M31" s="826" t="str">
        <f>IF(AND(Master!$E$23=""),"",IF(AND(Master!$E$23=Master!$C$24),Master!F31,IF(AND(Master!$E$23=Master!$C$44),Master!F51,"")))</f>
        <v>-</v>
      </c>
      <c r="N31" s="826"/>
    </row>
    <row r="32" spans="1:35" ht="18" customHeight="1" thickTop="1" thickBot="1">
      <c r="A32" s="835">
        <v>7</v>
      </c>
      <c r="B32" s="835"/>
      <c r="C32" s="841" t="str">
        <f>IF(AND(Master!$E$23=""),"",IF(AND(Master!$E$23=Master!$C$24),Master!B32,IF(AND(Master!$E$23=Master!$C$44),Master!B52,"")))</f>
        <v/>
      </c>
      <c r="D32" s="841"/>
      <c r="E32" s="841"/>
      <c r="F32" s="841">
        <f>IF(AND(Master!$E$23=""),"",IF(AND(Master!$E$23=Master!$C$24),Master!C32,IF(AND(Master!$E$23=Master!$C$44),Master!C52,"")))</f>
        <v>8</v>
      </c>
      <c r="G32" s="841"/>
      <c r="H32" s="841"/>
      <c r="I32" s="828">
        <f>IF(AND(Master!$E$23=""),"",IF(AND(Master!$E$23=Master!$C$24),Master!D32,IF(AND(Master!$E$23=Master!$C$44),Master!D52,"")))</f>
        <v>0</v>
      </c>
      <c r="J32" s="828"/>
      <c r="K32" s="837">
        <f>IF(AND(Master!$E$23=""),"",IF(AND(Master!$E$23=Master!$C$24),Master!E32,IF(AND(Master!$E$23=Master!$C$44),Master!E52,"")))</f>
        <v>0</v>
      </c>
      <c r="L32" s="837"/>
      <c r="M32" s="826" t="str">
        <f>IF(AND(Master!$E$23=""),"",IF(AND(Master!$E$23=Master!$C$24),Master!F32,IF(AND(Master!$E$23=Master!$C$44),Master!F52,"")))</f>
        <v>Yes</v>
      </c>
      <c r="N32" s="826"/>
    </row>
    <row r="33" spans="1:16" ht="18" customHeight="1" thickTop="1" thickBot="1">
      <c r="A33" s="835">
        <v>8</v>
      </c>
      <c r="B33" s="835"/>
      <c r="C33" s="841" t="str">
        <f>IF(AND(Master!$E$23=""),"",IF(AND(Master!$E$23=Master!$C$24),Master!B33,IF(AND(Master!$E$23=Master!$C$44),Master!B53,"")))</f>
        <v/>
      </c>
      <c r="D33" s="841"/>
      <c r="E33" s="841"/>
      <c r="F33" s="841">
        <f>IF(AND(Master!$E$23=""),"",IF(AND(Master!$E$23=Master!$C$24),Master!C33,IF(AND(Master!$E$23=Master!$C$44),Master!C53,"")))</f>
        <v>9</v>
      </c>
      <c r="G33" s="841"/>
      <c r="H33" s="841"/>
      <c r="I33" s="828">
        <f>IF(AND(Master!$E$23=""),"",IF(AND(Master!$E$23=Master!$C$24),Master!D33,IF(AND(Master!$E$23=Master!$C$44),Master!D53,"")))</f>
        <v>0</v>
      </c>
      <c r="J33" s="828"/>
      <c r="K33" s="837">
        <f>IF(AND(Master!$E$23=""),"",IF(AND(Master!$E$23=Master!$C$24),Master!E33,IF(AND(Master!$E$23=Master!$C$44),Master!E53,"")))</f>
        <v>0</v>
      </c>
      <c r="L33" s="837"/>
      <c r="M33" s="826" t="str">
        <f>IF(AND(Master!$E$23=""),"",IF(AND(Master!$E$23=Master!$C$24),Master!F33,IF(AND(Master!$E$23=Master!$C$44),Master!F53,"")))</f>
        <v>Yes</v>
      </c>
      <c r="N33" s="826"/>
    </row>
    <row r="34" spans="1:16" ht="18" customHeight="1" thickTop="1" thickBot="1">
      <c r="A34" s="835">
        <v>9</v>
      </c>
      <c r="B34" s="835"/>
      <c r="C34" s="841" t="str">
        <f>IF(AND(Master!$E$23=""),"",IF(AND(Master!$E$23=Master!$C$24),Master!B34,IF(AND(Master!$E$23=Master!$C$44),Master!B54,"")))</f>
        <v/>
      </c>
      <c r="D34" s="841"/>
      <c r="E34" s="841"/>
      <c r="F34" s="841">
        <f>IF(AND(Master!$E$23=""),"",IF(AND(Master!$E$23=Master!$C$24),Master!C34,IF(AND(Master!$E$23=Master!$C$44),Master!C54,"")))</f>
        <v>10</v>
      </c>
      <c r="G34" s="841"/>
      <c r="H34" s="841"/>
      <c r="I34" s="828">
        <f>IF(AND(Master!$E$23=""),"",IF(AND(Master!$E$23=Master!$C$24),Master!D34,IF(AND(Master!$E$23=Master!$C$44),Master!D54,"")))</f>
        <v>0</v>
      </c>
      <c r="J34" s="828"/>
      <c r="K34" s="837">
        <f>IF(AND(Master!$E$23=""),"",IF(AND(Master!$E$23=Master!$C$24),Master!E34,IF(AND(Master!$E$23=Master!$C$44),Master!E54,"")))</f>
        <v>0</v>
      </c>
      <c r="L34" s="837"/>
      <c r="M34" s="826" t="str">
        <f>IF(AND(Master!$E$23=""),"",IF(AND(Master!$E$23=Master!$C$24),Master!F34,IF(AND(Master!$E$23=Master!$C$44),Master!F54,"")))</f>
        <v>Yes</v>
      </c>
      <c r="N34" s="826"/>
    </row>
    <row r="35" spans="1:16" ht="18" customHeight="1" thickTop="1" thickBot="1">
      <c r="A35" s="835">
        <v>10</v>
      </c>
      <c r="B35" s="835"/>
      <c r="C35" s="841" t="str">
        <f>IF(AND(Master!$E$23=""),"",IF(AND(Master!$E$23=Master!$C$24),Master!B35,IF(AND(Master!$E$23=Master!$C$44),Master!B55,"")))</f>
        <v/>
      </c>
      <c r="D35" s="841"/>
      <c r="E35" s="841"/>
      <c r="F35" s="841">
        <f>IF(AND(Master!$E$23=""),"",IF(AND(Master!$E$23=Master!$C$24),Master!C35,IF(AND(Master!$E$23=Master!$C$44),Master!C55,"")))</f>
        <v>15</v>
      </c>
      <c r="G35" s="841"/>
      <c r="H35" s="841"/>
      <c r="I35" s="828">
        <f>IF(AND(Master!$E$23=""),"",IF(AND(Master!$E$23=Master!$C$24),Master!D35,IF(AND(Master!$E$23=Master!$C$44),Master!D55,"")))</f>
        <v>0</v>
      </c>
      <c r="J35" s="828"/>
      <c r="K35" s="837">
        <f>IF(AND(Master!$E$23=""),"",IF(AND(Master!$E$23=Master!$C$24),Master!E35,IF(AND(Master!$E$23=Master!$C$44),Master!E55,"")))</f>
        <v>0</v>
      </c>
      <c r="L35" s="837"/>
      <c r="M35" s="826" t="str">
        <f>IF(AND(Master!$E$23=""),"",IF(AND(Master!$E$23=Master!$C$24),Master!F35,IF(AND(Master!$E$23=Master!$C$44),Master!F55,"")))</f>
        <v>Yes</v>
      </c>
      <c r="N35" s="826"/>
    </row>
    <row r="36" spans="1:16" ht="18" customHeight="1" thickTop="1" thickBot="1">
      <c r="A36" s="835">
        <v>11</v>
      </c>
      <c r="B36" s="835"/>
      <c r="C36" s="841" t="str">
        <f>IF(AND(Master!$E$23=""),"",IF(AND(Master!$E$23=Master!$C$24),Master!B36,IF(AND(Master!$E$23=Master!$C$44),Master!B56,"")))</f>
        <v/>
      </c>
      <c r="D36" s="841"/>
      <c r="E36" s="841"/>
      <c r="F36" s="841">
        <f>IF(AND(Master!$E$23=""),"",IF(AND(Master!$E$23=Master!$C$24),Master!C36,IF(AND(Master!$E$23=Master!$C$44),Master!C56,"")))</f>
        <v>0</v>
      </c>
      <c r="G36" s="841"/>
      <c r="H36" s="841"/>
      <c r="I36" s="828">
        <f>IF(AND(Master!$E$23=""),"",IF(AND(Master!$E$23=Master!$C$24),Master!D36,IF(AND(Master!$E$23=Master!$C$44),Master!D56,"")))</f>
        <v>0</v>
      </c>
      <c r="J36" s="828"/>
      <c r="K36" s="837">
        <f>IF(AND(Master!$E$23=""),"",IF(AND(Master!$E$23=Master!$C$24),Master!E36,IF(AND(Master!$E$23=Master!$C$44),Master!E56,"")))</f>
        <v>0</v>
      </c>
      <c r="L36" s="837"/>
      <c r="M36" s="826" t="str">
        <f>IF(AND(Master!$E$23=""),"",IF(AND(Master!$E$23=Master!$C$24),Master!F36,IF(AND(Master!$E$23=Master!$C$44),Master!F56,"")))</f>
        <v>-</v>
      </c>
      <c r="N36" s="826"/>
    </row>
    <row r="37" spans="1:16" ht="18" customHeight="1" thickTop="1" thickBot="1">
      <c r="A37" s="835">
        <v>12</v>
      </c>
      <c r="B37" s="835"/>
      <c r="C37" s="841" t="str">
        <f>IF(AND(Master!$E$23=""),"",IF(AND(Master!$E$23=Master!$C$24),Master!B37,IF(AND(Master!$E$23=Master!$C$44),Master!B57,"")))</f>
        <v/>
      </c>
      <c r="D37" s="841"/>
      <c r="E37" s="841"/>
      <c r="F37" s="841">
        <f>IF(AND(Master!$E$23=""),"",IF(AND(Master!$E$23=Master!$C$24),Master!C37,IF(AND(Master!$E$23=Master!$C$44),Master!C57,"")))</f>
        <v>0</v>
      </c>
      <c r="G37" s="841"/>
      <c r="H37" s="841"/>
      <c r="I37" s="828">
        <f>IF(AND(Master!$E$23=""),"",IF(AND(Master!$E$23=Master!$C$24),Master!D37,IF(AND(Master!$E$23=Master!$C$44),Master!D57,"")))</f>
        <v>0</v>
      </c>
      <c r="J37" s="828"/>
      <c r="K37" s="837">
        <f>IF(AND(Master!$E$23=""),"",IF(AND(Master!$E$23=Master!$C$24),Master!E37,IF(AND(Master!$E$23=Master!$C$44),Master!E57,"")))</f>
        <v>0</v>
      </c>
      <c r="L37" s="837"/>
      <c r="M37" s="826" t="str">
        <f>IF(AND(Master!$E$23=""),"",IF(AND(Master!$E$23=Master!$C$24),Master!F37,IF(AND(Master!$E$23=Master!$C$44),Master!F57,"")))</f>
        <v>-</v>
      </c>
      <c r="N37" s="826"/>
    </row>
    <row r="38" spans="1:16" ht="18" customHeight="1" thickTop="1" thickBot="1">
      <c r="A38" s="835">
        <v>13</v>
      </c>
      <c r="B38" s="835"/>
      <c r="C38" s="841" t="str">
        <f>IF(AND(Master!$E$23=""),"",IF(AND(Master!$E$23=Master!$C$24),Master!B38,IF(AND(Master!$E$23=Master!$C$44),Master!B58,"")))</f>
        <v/>
      </c>
      <c r="D38" s="841"/>
      <c r="E38" s="841"/>
      <c r="F38" s="841">
        <f>IF(AND(Master!$E$23=""),"",IF(AND(Master!$E$23=Master!$C$24),Master!C38,IF(AND(Master!$E$23=Master!$C$44),Master!C58,"")))</f>
        <v>0</v>
      </c>
      <c r="G38" s="841"/>
      <c r="H38" s="841"/>
      <c r="I38" s="828">
        <f>IF(AND(Master!$E$23=""),"",IF(AND(Master!$E$23=Master!$C$24),Master!D38,IF(AND(Master!$E$23=Master!$C$44),Master!D58,"")))</f>
        <v>0</v>
      </c>
      <c r="J38" s="828"/>
      <c r="K38" s="837">
        <f>IF(AND(Master!$E$23=""),"",IF(AND(Master!$E$23=Master!$C$24),Master!E38,IF(AND(Master!$E$23=Master!$C$44),Master!E58,"")))</f>
        <v>0</v>
      </c>
      <c r="L38" s="837"/>
      <c r="M38" s="826" t="str">
        <f>IF(AND(Master!$E$23=""),"",IF(AND(Master!$E$23=Master!$C$24),Master!F38,IF(AND(Master!$E$23=Master!$C$44),Master!F58,"")))</f>
        <v>-</v>
      </c>
      <c r="N38" s="826"/>
    </row>
    <row r="39" spans="1:16" ht="18" customHeight="1" thickTop="1" thickBot="1">
      <c r="A39" s="835">
        <v>14</v>
      </c>
      <c r="B39" s="835"/>
      <c r="C39" s="841" t="str">
        <f>IF(AND(Master!$E$23=""),"",IF(AND(Master!$E$23=Master!$C$24),Master!B39,IF(AND(Master!$E$23=Master!$C$44),Master!B59,"")))</f>
        <v/>
      </c>
      <c r="D39" s="841"/>
      <c r="E39" s="841"/>
      <c r="F39" s="841">
        <f>IF(AND(Master!$E$23=""),"",IF(AND(Master!$E$23=Master!$C$24),Master!C39,IF(AND(Master!$E$23=Master!$C$44),Master!C61,"")))</f>
        <v>0</v>
      </c>
      <c r="G39" s="841"/>
      <c r="H39" s="841"/>
      <c r="I39" s="828">
        <f>IF(AND(Master!$E$23=""),"",IF(AND(Master!$E$23=Master!$C$24),Master!D39,IF(AND(Master!$E$23=Master!$C$44),Master!D61,"")))</f>
        <v>0</v>
      </c>
      <c r="J39" s="828"/>
      <c r="K39" s="837">
        <f>IF(AND(Master!$E$23=""),"",IF(AND(Master!$E$23=Master!$C$24),Master!E39,IF(AND(Master!$E$23=Master!$C$44),Master!E61,"")))</f>
        <v>0</v>
      </c>
      <c r="L39" s="837"/>
      <c r="M39" s="826" t="str">
        <f>IF(AND(Master!$E$23=""),"",IF(AND(Master!$E$23=Master!$C$24),Master!F39,IF(AND(Master!$E$23=Master!$C$44),Master!F61,"")))</f>
        <v>-</v>
      </c>
      <c r="N39" s="826"/>
    </row>
    <row r="40" spans="1:16" ht="18" customHeight="1" thickTop="1" thickBot="1">
      <c r="A40" s="835">
        <v>15</v>
      </c>
      <c r="B40" s="835"/>
      <c r="C40" s="841" t="str">
        <f>IF(AND(Master!$E$23=""),"",IF(AND(Master!$E$23=Master!$C$24),Master!B40,IF(AND(Master!$E$23=Master!$C$44),Master!B60,"")))</f>
        <v/>
      </c>
      <c r="D40" s="841"/>
      <c r="E40" s="841"/>
      <c r="F40" s="841">
        <f>IF(AND(Master!$E$23=""),"",IF(AND(Master!$E$23=Master!$C$24),Master!C40,IF(AND(Master!$E$23=Master!$C$44),Master!C62,"")))</f>
        <v>0</v>
      </c>
      <c r="G40" s="841"/>
      <c r="H40" s="841"/>
      <c r="I40" s="828">
        <f>IF(AND(Master!$E$23=""),"",IF(AND(Master!$E$23=Master!$C$24),Master!D40,IF(AND(Master!$E$23=Master!$C$44),Master!D62,"")))</f>
        <v>0</v>
      </c>
      <c r="J40" s="828"/>
      <c r="K40" s="837">
        <f>IF(AND(Master!$E$23=""),"",IF(AND(Master!$E$23=Master!$C$24),Master!E40,IF(AND(Master!$E$23=Master!$C$44),Master!E62,"")))</f>
        <v>0</v>
      </c>
      <c r="L40" s="837"/>
      <c r="M40" s="826" t="str">
        <f>IF(AND(Master!$E$23=""),"",IF(AND(Master!$E$23=Master!$C$24),Master!F40,IF(AND(Master!$E$23=Master!$C$44),Master!F62,"")))</f>
        <v>-</v>
      </c>
      <c r="N40" s="826"/>
    </row>
    <row r="41" spans="1:16" ht="18" customHeight="1" thickTop="1" thickBot="1">
      <c r="A41" s="835">
        <v>16</v>
      </c>
      <c r="B41" s="835"/>
      <c r="C41" s="841" t="str">
        <f>IF(AND(Master!$E$23=""),"",IF(AND(Master!$E$23=Master!$C$24),Master!B41,IF(AND(Master!$E$23=Master!$C$44),Master!B61,"")))</f>
        <v/>
      </c>
      <c r="D41" s="841"/>
      <c r="E41" s="841"/>
      <c r="F41" s="841">
        <f>IF(AND(Master!$E$23=""),"",IF(AND(Master!$E$23=Master!$C$24),Master!C41,IF(AND(Master!$E$23=Master!$C$44),Master!C63,"")))</f>
        <v>1</v>
      </c>
      <c r="G41" s="841"/>
      <c r="H41" s="841"/>
      <c r="I41" s="828">
        <f>IF(AND(Master!$E$23=""),"",IF(AND(Master!$E$23=Master!$C$24),Master!D41,IF(AND(Master!$E$23=Master!$C$44),Master!D63,"")))</f>
        <v>0</v>
      </c>
      <c r="J41" s="828"/>
      <c r="K41" s="837">
        <f>IF(AND(Master!$E$23=""),"",IF(AND(Master!$E$23=Master!$C$24),Master!E41,IF(AND(Master!$E$23=Master!$C$44),Master!E63,"")))</f>
        <v>0</v>
      </c>
      <c r="L41" s="837"/>
      <c r="M41" s="826" t="str">
        <f>IF(AND(Master!$E$23=""),"",IF(AND(Master!$E$23=Master!$C$24),Master!F41,IF(AND(Master!$E$23=Master!$C$44),Master!F63,"")))</f>
        <v>Yes</v>
      </c>
      <c r="N41" s="826"/>
    </row>
    <row r="42" spans="1:16" ht="24" customHeight="1" thickTop="1" thickBot="1">
      <c r="A42" s="866" t="s">
        <v>5</v>
      </c>
      <c r="B42" s="866"/>
      <c r="C42" s="876">
        <f>IF(AND(Master!$E$23=""),"",IF(AND(Master!$E$23=Master!$C$24),Master!B42,IF(AND(Master!$E$23=Master!$C$44),Master!B62,"")))</f>
        <v>0</v>
      </c>
      <c r="D42" s="876"/>
      <c r="E42" s="876"/>
      <c r="F42" s="879" t="s">
        <v>149</v>
      </c>
      <c r="G42" s="879"/>
      <c r="H42" s="879"/>
      <c r="I42" s="856" t="s">
        <v>149</v>
      </c>
      <c r="J42" s="856"/>
      <c r="K42" s="856" t="s">
        <v>149</v>
      </c>
      <c r="L42" s="856"/>
      <c r="M42" s="878" t="s">
        <v>149</v>
      </c>
      <c r="N42" s="878"/>
    </row>
    <row r="43" spans="1:16" ht="23.25" customHeight="1" thickTop="1">
      <c r="A43" s="213"/>
      <c r="B43" s="213"/>
      <c r="C43" s="213"/>
      <c r="D43" s="213"/>
      <c r="E43" s="213"/>
      <c r="F43" s="842" t="s">
        <v>94</v>
      </c>
      <c r="G43" s="842"/>
      <c r="H43" s="842"/>
      <c r="I43" s="842"/>
      <c r="J43" s="842"/>
      <c r="K43" s="213"/>
      <c r="L43" s="213"/>
      <c r="M43" s="213"/>
      <c r="N43" s="213"/>
      <c r="O43" s="175"/>
    </row>
    <row r="44" spans="1:16" ht="20.100000000000001" customHeight="1">
      <c r="A44" s="216" t="s">
        <v>66</v>
      </c>
      <c r="B44" s="840" t="str">
        <f>UPPER(IF(Master!D18="","",(Master!D18)))</f>
        <v>GIRDHARI SINGH</v>
      </c>
      <c r="C44" s="840"/>
      <c r="D44" s="840"/>
      <c r="E44" s="840"/>
      <c r="F44" s="840"/>
      <c r="G44" s="857" t="s">
        <v>95</v>
      </c>
      <c r="H44" s="857"/>
      <c r="I44" s="857"/>
      <c r="J44" s="857"/>
      <c r="K44" s="840" t="str">
        <f>UPPER(IF(Master!H18="","",Master!H18))</f>
        <v xml:space="preserve"> SINGH </v>
      </c>
      <c r="L44" s="840"/>
      <c r="M44" s="840"/>
      <c r="N44" s="840"/>
      <c r="O44" s="175"/>
    </row>
    <row r="45" spans="1:16" ht="20.100000000000001" customHeight="1">
      <c r="A45" s="874" t="s">
        <v>96</v>
      </c>
      <c r="B45" s="874"/>
      <c r="C45" s="874"/>
      <c r="D45" s="874"/>
      <c r="E45" s="840" t="str">
        <f>UPPER(IF(Master!D17="","",Master!D17))</f>
        <v>PEEO , GSSS DHURASANI, SOJAT CITY (PALI)</v>
      </c>
      <c r="F45" s="840"/>
      <c r="G45" s="840"/>
      <c r="H45" s="846" t="s">
        <v>97</v>
      </c>
      <c r="I45" s="846"/>
      <c r="J45" s="846"/>
      <c r="K45" s="846"/>
      <c r="L45" s="846"/>
      <c r="M45" s="846"/>
      <c r="N45" s="226">
        <f>IF(AND(C42=""),"",ROUND(C42,0))</f>
        <v>0</v>
      </c>
      <c r="O45" s="175"/>
      <c r="P45" s="202"/>
    </row>
    <row r="46" spans="1:16" ht="20.100000000000001" customHeight="1">
      <c r="A46" s="847" t="s">
        <v>408</v>
      </c>
      <c r="B46" s="847"/>
      <c r="C46" s="875"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75"/>
      <c r="E46" s="875"/>
      <c r="F46" s="875"/>
      <c r="G46" s="875"/>
      <c r="H46" s="875"/>
      <c r="I46" s="875"/>
      <c r="J46" s="875"/>
      <c r="K46" s="847" t="s">
        <v>407</v>
      </c>
      <c r="L46" s="848"/>
      <c r="M46" s="848"/>
      <c r="N46" s="848"/>
      <c r="O46" s="175"/>
    </row>
    <row r="47" spans="1:16" ht="20.100000000000001" customHeight="1">
      <c r="A47" s="847" t="s">
        <v>98</v>
      </c>
      <c r="B47" s="847"/>
      <c r="C47" s="847"/>
      <c r="D47" s="847"/>
      <c r="E47" s="847"/>
      <c r="F47" s="847"/>
      <c r="G47" s="847"/>
      <c r="H47" s="847"/>
      <c r="I47" s="847"/>
      <c r="J47" s="847"/>
      <c r="K47" s="847"/>
      <c r="L47" s="847"/>
      <c r="M47" s="847"/>
      <c r="N47" s="847"/>
      <c r="O47" s="175"/>
    </row>
    <row r="48" spans="1:16" ht="20.100000000000001" customHeight="1" thickBot="1">
      <c r="A48" s="847" t="s">
        <v>99</v>
      </c>
      <c r="B48" s="847"/>
      <c r="C48" s="847"/>
      <c r="D48" s="847"/>
      <c r="E48" s="847"/>
      <c r="F48" s="847"/>
      <c r="G48" s="847"/>
      <c r="H48" s="847"/>
      <c r="I48" s="847"/>
      <c r="J48" s="847"/>
      <c r="K48" s="847"/>
      <c r="L48" s="847"/>
      <c r="M48" s="847"/>
      <c r="N48" s="847"/>
      <c r="O48" s="175"/>
    </row>
    <row r="49" spans="1:33" ht="30.95" customHeight="1" thickTop="1" thickBot="1">
      <c r="A49" s="880" t="s">
        <v>100</v>
      </c>
      <c r="B49" s="880"/>
      <c r="C49" s="881"/>
      <c r="D49" s="881"/>
      <c r="E49" s="881"/>
      <c r="F49" s="881"/>
      <c r="G49" s="881"/>
      <c r="H49" s="881"/>
      <c r="I49" s="844" t="s">
        <v>102</v>
      </c>
      <c r="J49" s="844"/>
      <c r="K49" s="844"/>
      <c r="L49" s="844"/>
      <c r="M49" s="844"/>
      <c r="N49" s="844"/>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880" t="s">
        <v>2</v>
      </c>
      <c r="B50" s="880"/>
      <c r="C50" s="882">
        <f ca="1">TODAY()</f>
        <v>43166</v>
      </c>
      <c r="D50" s="883"/>
      <c r="E50" s="883"/>
      <c r="F50" s="883"/>
      <c r="G50" s="883"/>
      <c r="H50" s="884"/>
      <c r="I50" s="844"/>
      <c r="J50" s="844"/>
      <c r="K50" s="844"/>
      <c r="L50" s="844"/>
      <c r="M50" s="844"/>
      <c r="N50" s="844"/>
    </row>
    <row r="51" spans="1:33" ht="30.95" customHeight="1" thickTop="1" thickBot="1">
      <c r="A51" s="880" t="s">
        <v>6</v>
      </c>
      <c r="B51" s="880"/>
      <c r="C51" s="880"/>
      <c r="D51" s="843" t="str">
        <f>UPPER(IF(Master!D17="","",Master!D17))</f>
        <v>PEEO , GSSS DHURASANI, SOJAT CITY (PALI)</v>
      </c>
      <c r="E51" s="843"/>
      <c r="F51" s="843"/>
      <c r="G51" s="843"/>
      <c r="H51" s="843"/>
      <c r="I51" s="841" t="s">
        <v>101</v>
      </c>
      <c r="J51" s="841"/>
      <c r="K51" s="845" t="str">
        <f>IF(AND(Master!D18=""),"",CONCATENATE("( ",UPPER(Master!D18)," )"))</f>
        <v>( GIRDHARI SINGH )</v>
      </c>
      <c r="L51" s="845"/>
      <c r="M51" s="845"/>
      <c r="N51" s="845"/>
    </row>
    <row r="52" spans="1:33" ht="14.25" customHeight="1" thickTop="1">
      <c r="A52" s="886" t="s">
        <v>103</v>
      </c>
      <c r="B52" s="886"/>
      <c r="C52" s="886"/>
      <c r="D52" s="213"/>
      <c r="E52" s="213"/>
      <c r="F52" s="213"/>
      <c r="G52" s="213"/>
      <c r="H52" s="213"/>
      <c r="I52" s="38"/>
      <c r="J52" s="38"/>
      <c r="K52" s="38"/>
      <c r="L52" s="38"/>
      <c r="M52" s="217"/>
      <c r="N52" s="217"/>
      <c r="O52" s="175"/>
    </row>
    <row r="53" spans="1:33" s="174" customFormat="1" ht="24.95" customHeight="1">
      <c r="A53" s="214">
        <v>1</v>
      </c>
      <c r="B53" s="885" t="s">
        <v>104</v>
      </c>
      <c r="C53" s="885"/>
      <c r="D53" s="885"/>
      <c r="E53" s="885"/>
      <c r="F53" s="885"/>
      <c r="G53" s="885"/>
      <c r="H53" s="885"/>
      <c r="I53" s="885"/>
      <c r="J53" s="885"/>
      <c r="K53" s="885"/>
      <c r="L53" s="885"/>
      <c r="M53" s="885"/>
      <c r="N53" s="885"/>
      <c r="O53" s="227"/>
    </row>
    <row r="54" spans="1:33" s="174" customFormat="1" ht="24.95" customHeight="1">
      <c r="A54" s="214">
        <v>2</v>
      </c>
      <c r="B54" s="885" t="s">
        <v>105</v>
      </c>
      <c r="C54" s="885"/>
      <c r="D54" s="885"/>
      <c r="E54" s="885"/>
      <c r="F54" s="885"/>
      <c r="G54" s="885"/>
      <c r="H54" s="885"/>
      <c r="I54" s="885"/>
      <c r="J54" s="885"/>
      <c r="K54" s="885"/>
      <c r="L54" s="885"/>
      <c r="M54" s="885"/>
      <c r="N54" s="885"/>
      <c r="O54" s="227"/>
      <c r="R54" s="836"/>
      <c r="S54" s="836"/>
      <c r="T54" s="836"/>
      <c r="U54" s="836"/>
    </row>
    <row r="55" spans="1:33" s="174" customFormat="1" ht="24.95" customHeight="1">
      <c r="A55" s="214">
        <v>3</v>
      </c>
      <c r="B55" s="885" t="s">
        <v>106</v>
      </c>
      <c r="C55" s="885"/>
      <c r="D55" s="885"/>
      <c r="E55" s="885"/>
      <c r="F55" s="885"/>
      <c r="G55" s="885"/>
      <c r="H55" s="885"/>
      <c r="I55" s="885"/>
      <c r="J55" s="885"/>
      <c r="K55" s="885"/>
      <c r="L55" s="885"/>
      <c r="M55" s="885"/>
      <c r="N55" s="885"/>
      <c r="O55" s="227"/>
    </row>
    <row r="56" spans="1:33" s="174" customFormat="1" ht="39.75" customHeight="1">
      <c r="A56" s="214">
        <v>4</v>
      </c>
      <c r="B56" s="885" t="s">
        <v>107</v>
      </c>
      <c r="C56" s="885"/>
      <c r="D56" s="885"/>
      <c r="E56" s="885"/>
      <c r="F56" s="885"/>
      <c r="G56" s="885"/>
      <c r="H56" s="885"/>
      <c r="I56" s="885"/>
      <c r="J56" s="885"/>
      <c r="K56" s="885"/>
      <c r="L56" s="885"/>
      <c r="M56" s="885"/>
      <c r="N56" s="885"/>
      <c r="O56" s="227"/>
    </row>
    <row r="57" spans="1:33" s="174" customFormat="1" ht="50.25" customHeight="1">
      <c r="A57" s="214">
        <v>5</v>
      </c>
      <c r="B57" s="885" t="s">
        <v>108</v>
      </c>
      <c r="C57" s="885"/>
      <c r="D57" s="885"/>
      <c r="E57" s="885"/>
      <c r="F57" s="885"/>
      <c r="G57" s="885"/>
      <c r="H57" s="885"/>
      <c r="I57" s="885"/>
      <c r="J57" s="885"/>
      <c r="K57" s="885"/>
      <c r="L57" s="885"/>
      <c r="M57" s="885"/>
      <c r="N57" s="885"/>
      <c r="O57" s="227"/>
    </row>
    <row r="58" spans="1:33" s="174" customFormat="1" ht="24.95" customHeight="1">
      <c r="A58" s="214">
        <v>6</v>
      </c>
      <c r="B58" s="885" t="s">
        <v>109</v>
      </c>
      <c r="C58" s="885"/>
      <c r="D58" s="885"/>
      <c r="E58" s="885"/>
      <c r="F58" s="885"/>
      <c r="G58" s="885"/>
      <c r="H58" s="885"/>
      <c r="I58" s="885"/>
      <c r="J58" s="885"/>
      <c r="K58" s="885"/>
      <c r="L58" s="885"/>
      <c r="M58" s="885"/>
      <c r="N58" s="885"/>
      <c r="O58" s="227"/>
    </row>
    <row r="59" spans="1:33" ht="18.75" customHeight="1">
      <c r="A59" s="39"/>
      <c r="B59" s="39"/>
      <c r="C59" s="213"/>
      <c r="D59" s="213"/>
      <c r="E59" s="213"/>
      <c r="F59" s="213"/>
      <c r="G59" s="840" t="s">
        <v>110</v>
      </c>
      <c r="H59" s="840"/>
      <c r="I59" s="840"/>
      <c r="J59" s="38"/>
      <c r="K59" s="38"/>
      <c r="L59" s="217"/>
      <c r="M59" s="217"/>
      <c r="N59" s="217"/>
      <c r="O59" s="175"/>
    </row>
    <row r="60" spans="1:33" ht="15" customHeight="1" thickBot="1">
      <c r="A60" s="838" t="s">
        <v>26</v>
      </c>
      <c r="B60" s="838"/>
      <c r="C60" s="838"/>
      <c r="D60" s="838"/>
      <c r="E60" s="838"/>
      <c r="F60" s="838"/>
      <c r="G60" s="838"/>
      <c r="H60" s="838"/>
      <c r="I60" s="838"/>
      <c r="J60" s="838"/>
      <c r="K60" s="838"/>
      <c r="L60" s="838"/>
      <c r="M60" s="838"/>
      <c r="N60" s="838"/>
      <c r="O60" s="175"/>
    </row>
    <row r="61" spans="1:33" ht="18" customHeight="1" thickTop="1" thickBot="1">
      <c r="A61" s="231">
        <v>1</v>
      </c>
      <c r="B61" s="813" t="s">
        <v>27</v>
      </c>
      <c r="C61" s="814"/>
      <c r="D61" s="814"/>
      <c r="E61" s="814"/>
      <c r="F61" s="814"/>
      <c r="G61" s="814"/>
      <c r="H61" s="814"/>
      <c r="I61" s="814"/>
      <c r="J61" s="814"/>
      <c r="K61" s="814"/>
      <c r="L61" s="814"/>
      <c r="M61" s="814"/>
      <c r="N61" s="815"/>
    </row>
    <row r="62" spans="1:33" ht="24" customHeight="1" thickTop="1" thickBot="1">
      <c r="A62" s="231"/>
      <c r="B62" s="229" t="s">
        <v>28</v>
      </c>
      <c r="C62" s="839" t="s">
        <v>29</v>
      </c>
      <c r="D62" s="839"/>
      <c r="E62" s="839"/>
      <c r="F62" s="839"/>
      <c r="G62" s="839"/>
      <c r="H62" s="231" t="s">
        <v>30</v>
      </c>
      <c r="I62" s="413">
        <f>IF(AND(COMPUTATION!O5=""),"",COMPUTATION!O5)</f>
        <v>0</v>
      </c>
      <c r="J62" s="816"/>
      <c r="K62" s="817"/>
      <c r="L62" s="817"/>
      <c r="M62" s="817"/>
      <c r="N62" s="818"/>
    </row>
    <row r="63" spans="1:33" ht="13.5" customHeight="1" thickTop="1" thickBot="1">
      <c r="A63" s="835"/>
      <c r="B63" s="835" t="s">
        <v>31</v>
      </c>
      <c r="C63" s="839" t="s">
        <v>111</v>
      </c>
      <c r="D63" s="839"/>
      <c r="E63" s="839"/>
      <c r="F63" s="839"/>
      <c r="G63" s="839"/>
      <c r="H63" s="835" t="s">
        <v>30</v>
      </c>
      <c r="I63" s="826">
        <f>IF(AND(COMPUTATION!O4=""),"",COMPUTATION!O4)</f>
        <v>639303</v>
      </c>
      <c r="J63" s="819"/>
      <c r="K63" s="820"/>
      <c r="L63" s="820"/>
      <c r="M63" s="820"/>
      <c r="N63" s="821"/>
    </row>
    <row r="64" spans="1:33" ht="17.25" customHeight="1" thickTop="1" thickBot="1">
      <c r="A64" s="835"/>
      <c r="B64" s="835"/>
      <c r="C64" s="839"/>
      <c r="D64" s="839"/>
      <c r="E64" s="839"/>
      <c r="F64" s="839"/>
      <c r="G64" s="839"/>
      <c r="H64" s="835"/>
      <c r="I64" s="826"/>
      <c r="J64" s="819"/>
      <c r="K64" s="820"/>
      <c r="L64" s="820"/>
      <c r="M64" s="820"/>
      <c r="N64" s="821"/>
    </row>
    <row r="65" spans="1:14" ht="36.75" customHeight="1" thickTop="1" thickBot="1">
      <c r="A65" s="231"/>
      <c r="B65" s="229" t="s">
        <v>32</v>
      </c>
      <c r="C65" s="839" t="s">
        <v>112</v>
      </c>
      <c r="D65" s="839"/>
      <c r="E65" s="839"/>
      <c r="F65" s="839"/>
      <c r="G65" s="839"/>
      <c r="H65" s="231" t="s">
        <v>30</v>
      </c>
      <c r="I65" s="412">
        <f>IF(AND(COMPUTATION!O16=""),"",COMPUTATION!O16)</f>
        <v>559810</v>
      </c>
      <c r="J65" s="822"/>
      <c r="K65" s="823"/>
      <c r="L65" s="823"/>
      <c r="M65" s="823"/>
      <c r="N65" s="824"/>
    </row>
    <row r="66" spans="1:14" ht="18.75" customHeight="1" thickTop="1" thickBot="1">
      <c r="A66" s="231"/>
      <c r="B66" s="234" t="s">
        <v>33</v>
      </c>
      <c r="C66" s="852"/>
      <c r="D66" s="853"/>
      <c r="E66" s="853"/>
      <c r="F66" s="853"/>
      <c r="G66" s="853"/>
      <c r="H66" s="853"/>
      <c r="I66" s="854"/>
      <c r="J66" s="235" t="s">
        <v>30</v>
      </c>
      <c r="K66" s="887">
        <f>IF(AND(H7=""),"",I63)</f>
        <v>639303</v>
      </c>
      <c r="L66" s="888"/>
      <c r="M66" s="888"/>
      <c r="N66" s="889"/>
    </row>
    <row r="67" spans="1:14" ht="18" customHeight="1" thickTop="1" thickBot="1">
      <c r="A67" s="231">
        <v>2</v>
      </c>
      <c r="B67" s="831" t="s">
        <v>371</v>
      </c>
      <c r="C67" s="831"/>
      <c r="D67" s="831"/>
      <c r="E67" s="831"/>
      <c r="F67" s="831"/>
      <c r="G67" s="831"/>
      <c r="H67" s="831"/>
      <c r="I67" s="831"/>
      <c r="J67" s="831"/>
      <c r="K67" s="831"/>
      <c r="L67" s="831"/>
      <c r="M67" s="831"/>
      <c r="N67" s="831"/>
    </row>
    <row r="68" spans="1:14" ht="17.25" customHeight="1" thickTop="1" thickBot="1">
      <c r="A68" s="231"/>
      <c r="B68" s="829" t="s">
        <v>127</v>
      </c>
      <c r="C68" s="829"/>
      <c r="D68" s="829"/>
      <c r="E68" s="232" t="s">
        <v>30</v>
      </c>
      <c r="F68" s="826">
        <f>IF(AND(H7=""),"",COMPUTATION!O5)</f>
        <v>0</v>
      </c>
      <c r="G68" s="826"/>
      <c r="H68" s="849"/>
      <c r="I68" s="849"/>
      <c r="J68" s="849"/>
      <c r="K68" s="849"/>
      <c r="L68" s="849"/>
      <c r="M68" s="849"/>
      <c r="N68" s="849"/>
    </row>
    <row r="69" spans="1:14" ht="21.75" customHeight="1" thickTop="1" thickBot="1">
      <c r="A69" s="231"/>
      <c r="B69" s="835"/>
      <c r="C69" s="835"/>
      <c r="D69" s="835"/>
      <c r="E69" s="835"/>
      <c r="F69" s="835"/>
      <c r="G69" s="835"/>
      <c r="H69" s="835"/>
      <c r="I69" s="835"/>
      <c r="J69" s="235" t="s">
        <v>30</v>
      </c>
      <c r="K69" s="851">
        <f>IF(AND(H7=""),"",SUM(F68))</f>
        <v>0</v>
      </c>
      <c r="L69" s="851"/>
      <c r="M69" s="890"/>
      <c r="N69" s="891"/>
    </row>
    <row r="70" spans="1:14" ht="20.25" customHeight="1" thickTop="1" thickBot="1">
      <c r="A70" s="231">
        <v>3</v>
      </c>
      <c r="B70" s="834" t="s">
        <v>34</v>
      </c>
      <c r="C70" s="834"/>
      <c r="D70" s="834"/>
      <c r="E70" s="834"/>
      <c r="F70" s="834"/>
      <c r="G70" s="834"/>
      <c r="H70" s="834"/>
      <c r="I70" s="834"/>
      <c r="J70" s="834"/>
      <c r="K70" s="834"/>
      <c r="L70" s="235" t="s">
        <v>30</v>
      </c>
      <c r="M70" s="850">
        <f>IF(AND(H7=""),"",K66-K69)</f>
        <v>639303</v>
      </c>
      <c r="N70" s="850"/>
    </row>
    <row r="71" spans="1:14" ht="17.25" customHeight="1" thickTop="1" thickBot="1">
      <c r="A71" s="231">
        <v>4</v>
      </c>
      <c r="B71" s="833" t="s">
        <v>372</v>
      </c>
      <c r="C71" s="833"/>
      <c r="D71" s="833"/>
      <c r="E71" s="833"/>
      <c r="F71" s="833"/>
      <c r="G71" s="833"/>
      <c r="H71" s="833"/>
      <c r="I71" s="833"/>
      <c r="J71" s="816"/>
      <c r="K71" s="817"/>
      <c r="L71" s="817"/>
      <c r="M71" s="817"/>
      <c r="N71" s="818"/>
    </row>
    <row r="72" spans="1:14" ht="17.25" thickTop="1" thickBot="1">
      <c r="A72" s="231"/>
      <c r="B72" s="229" t="s">
        <v>28</v>
      </c>
      <c r="C72" s="832" t="s">
        <v>35</v>
      </c>
      <c r="D72" s="832"/>
      <c r="E72" s="832"/>
      <c r="F72" s="832"/>
      <c r="G72" s="232" t="s">
        <v>30</v>
      </c>
      <c r="H72" s="855">
        <f>IF(AND(H7=""),"",COMPUTATION!K7)</f>
        <v>0</v>
      </c>
      <c r="I72" s="855"/>
      <c r="J72" s="819"/>
      <c r="K72" s="820"/>
      <c r="L72" s="820"/>
      <c r="M72" s="820"/>
      <c r="N72" s="821"/>
    </row>
    <row r="73" spans="1:14" ht="18.75" customHeight="1" thickTop="1" thickBot="1">
      <c r="A73" s="231"/>
      <c r="B73" s="229" t="s">
        <v>31</v>
      </c>
      <c r="C73" s="832" t="s">
        <v>36</v>
      </c>
      <c r="D73" s="832"/>
      <c r="E73" s="832"/>
      <c r="F73" s="832"/>
      <c r="G73" s="232" t="s">
        <v>30</v>
      </c>
      <c r="H73" s="855">
        <f>IF(AND(H7=""),"",COMPUTATION!K8)</f>
        <v>0</v>
      </c>
      <c r="I73" s="855"/>
      <c r="J73" s="819"/>
      <c r="K73" s="820"/>
      <c r="L73" s="820"/>
      <c r="M73" s="820"/>
      <c r="N73" s="821"/>
    </row>
    <row r="74" spans="1:14" ht="18.75" customHeight="1" thickTop="1" thickBot="1">
      <c r="A74" s="411"/>
      <c r="B74" s="229" t="s">
        <v>32</v>
      </c>
      <c r="C74" s="832" t="s">
        <v>495</v>
      </c>
      <c r="D74" s="832"/>
      <c r="E74" s="832"/>
      <c r="F74" s="832"/>
      <c r="G74" s="232" t="s">
        <v>30</v>
      </c>
      <c r="H74" s="855">
        <f>IF(AND(H7=""),"",COMPUTATION!F12)</f>
        <v>80493</v>
      </c>
      <c r="I74" s="855"/>
      <c r="J74" s="819"/>
      <c r="K74" s="820"/>
      <c r="L74" s="820"/>
      <c r="M74" s="820"/>
      <c r="N74" s="821"/>
    </row>
    <row r="75" spans="1:14" ht="22.5" customHeight="1" thickTop="1" thickBot="1">
      <c r="A75" s="231">
        <v>5</v>
      </c>
      <c r="B75" s="833" t="s">
        <v>37</v>
      </c>
      <c r="C75" s="833"/>
      <c r="D75" s="833"/>
      <c r="E75" s="833"/>
      <c r="F75" s="233"/>
      <c r="G75" s="235" t="s">
        <v>30</v>
      </c>
      <c r="H75" s="850">
        <f>IF(AND(H7=""),"",H72+H73+H74)</f>
        <v>80493</v>
      </c>
      <c r="I75" s="850"/>
      <c r="J75" s="822"/>
      <c r="K75" s="823"/>
      <c r="L75" s="823"/>
      <c r="M75" s="823"/>
      <c r="N75" s="824"/>
    </row>
    <row r="76" spans="1:14" ht="18" customHeight="1" thickTop="1" thickBot="1">
      <c r="A76" s="231">
        <v>6</v>
      </c>
      <c r="B76" s="893" t="s">
        <v>38</v>
      </c>
      <c r="C76" s="877"/>
      <c r="D76" s="877"/>
      <c r="E76" s="877"/>
      <c r="F76" s="877"/>
      <c r="G76" s="877"/>
      <c r="H76" s="877"/>
      <c r="I76" s="877"/>
      <c r="J76" s="877"/>
      <c r="K76" s="877"/>
      <c r="L76" s="894"/>
      <c r="M76" s="235" t="s">
        <v>30</v>
      </c>
      <c r="N76" s="236">
        <f>IF(AND(H7=""),"",M70-H75)</f>
        <v>558810</v>
      </c>
    </row>
    <row r="77" spans="1:14" ht="16.5" customHeight="1" thickTop="1" thickBot="1">
      <c r="A77" s="231">
        <v>7</v>
      </c>
      <c r="B77" s="893" t="s">
        <v>39</v>
      </c>
      <c r="C77" s="877"/>
      <c r="D77" s="877"/>
      <c r="E77" s="877"/>
      <c r="F77" s="877"/>
      <c r="G77" s="877"/>
      <c r="H77" s="877"/>
      <c r="I77" s="877"/>
      <c r="J77" s="877"/>
      <c r="K77" s="877"/>
      <c r="L77" s="894"/>
      <c r="M77" s="232"/>
      <c r="N77" s="229"/>
    </row>
    <row r="78" spans="1:14" ht="19.5" customHeight="1" thickTop="1" thickBot="1">
      <c r="A78" s="229"/>
      <c r="B78" s="835" t="s">
        <v>373</v>
      </c>
      <c r="C78" s="835"/>
      <c r="D78" s="835"/>
      <c r="E78" s="835"/>
      <c r="F78" s="835"/>
      <c r="G78" s="232" t="s">
        <v>30</v>
      </c>
      <c r="H78" s="835">
        <f>IF(AND(H7=""),"",COMPUTATION!G15)</f>
        <v>0</v>
      </c>
      <c r="I78" s="835"/>
      <c r="J78" s="895" t="s">
        <v>494</v>
      </c>
      <c r="K78" s="896"/>
      <c r="L78" s="896"/>
      <c r="M78" s="896"/>
      <c r="N78" s="897"/>
    </row>
    <row r="79" spans="1:14" ht="21.75" customHeight="1" thickTop="1" thickBot="1">
      <c r="A79" s="229"/>
      <c r="B79" s="835" t="s">
        <v>65</v>
      </c>
      <c r="C79" s="835"/>
      <c r="D79" s="835"/>
      <c r="E79" s="835"/>
      <c r="F79" s="835"/>
      <c r="G79" s="232" t="s">
        <v>30</v>
      </c>
      <c r="H79" s="835">
        <f>IF(AND(H7=""),"",COMPUTATION!G14)</f>
        <v>1000</v>
      </c>
      <c r="I79" s="835"/>
      <c r="J79" s="232" t="s">
        <v>30</v>
      </c>
      <c r="K79" s="835">
        <f>IF(AND(H7=""),"",COMPUTATION!K10)</f>
        <v>0</v>
      </c>
      <c r="L79" s="835"/>
      <c r="M79" s="232" t="s">
        <v>30</v>
      </c>
      <c r="N79" s="235">
        <f>IF(AND(H7=""),"",H78+H79+K79)</f>
        <v>1000</v>
      </c>
    </row>
    <row r="80" spans="1:14" ht="22.5" customHeight="1" thickTop="1" thickBot="1">
      <c r="A80" s="237">
        <v>8</v>
      </c>
      <c r="B80" s="877" t="s">
        <v>40</v>
      </c>
      <c r="C80" s="877"/>
      <c r="D80" s="877"/>
      <c r="E80" s="877"/>
      <c r="F80" s="238"/>
      <c r="G80" s="238"/>
      <c r="H80" s="239"/>
      <c r="I80" s="238"/>
      <c r="J80" s="239"/>
      <c r="K80" s="238"/>
      <c r="L80" s="238"/>
      <c r="M80" s="235" t="s">
        <v>30</v>
      </c>
      <c r="N80" s="240">
        <f>IF(AND(H7=""),"",N76+N79)</f>
        <v>559810</v>
      </c>
    </row>
    <row r="81" spans="1:15" ht="16.5" thickTop="1" thickBot="1">
      <c r="A81" s="228">
        <v>9</v>
      </c>
      <c r="B81" s="902" t="s">
        <v>41</v>
      </c>
      <c r="C81" s="902"/>
      <c r="D81" s="902"/>
      <c r="E81" s="902"/>
      <c r="F81" s="902"/>
      <c r="G81" s="177"/>
      <c r="H81" s="177"/>
      <c r="I81" s="177"/>
      <c r="J81" s="177"/>
      <c r="K81" s="177"/>
      <c r="L81" s="177"/>
      <c r="M81" s="176"/>
      <c r="N81" s="177"/>
      <c r="O81" s="175"/>
    </row>
    <row r="82" spans="1:15" ht="16.5" thickTop="1" thickBot="1">
      <c r="A82" s="241" t="s">
        <v>42</v>
      </c>
      <c r="B82" s="831" t="s">
        <v>43</v>
      </c>
      <c r="C82" s="831"/>
      <c r="D82" s="831"/>
      <c r="E82" s="831"/>
      <c r="F82" s="831"/>
      <c r="G82" s="831"/>
      <c r="H82" s="829" t="s">
        <v>44</v>
      </c>
      <c r="I82" s="829"/>
      <c r="J82" s="866" t="s">
        <v>45</v>
      </c>
      <c r="K82" s="866"/>
      <c r="L82" s="866"/>
      <c r="M82" s="829" t="s">
        <v>46</v>
      </c>
      <c r="N82" s="829"/>
    </row>
    <row r="83" spans="1:15" ht="16.5" thickTop="1" thickBot="1">
      <c r="A83" s="231"/>
      <c r="B83" s="242" t="s">
        <v>421</v>
      </c>
      <c r="C83" s="898" t="s">
        <v>47</v>
      </c>
      <c r="D83" s="899"/>
      <c r="E83" s="899"/>
      <c r="F83" s="899"/>
      <c r="G83" s="900"/>
      <c r="H83" s="829"/>
      <c r="I83" s="829"/>
      <c r="J83" s="866"/>
      <c r="K83" s="866"/>
      <c r="L83" s="866"/>
      <c r="M83" s="829"/>
      <c r="N83" s="829"/>
    </row>
    <row r="84" spans="1:15" ht="14.1" customHeight="1" thickTop="1" thickBot="1">
      <c r="A84" s="231"/>
      <c r="B84" s="231" t="s">
        <v>48</v>
      </c>
      <c r="C84" s="800" t="s">
        <v>14</v>
      </c>
      <c r="D84" s="800"/>
      <c r="E84" s="800"/>
      <c r="F84" s="800"/>
      <c r="G84" s="800"/>
      <c r="H84" s="232" t="s">
        <v>30</v>
      </c>
      <c r="I84" s="243">
        <f>IF(AND(H7=""),"",COMPUTATION!G19)</f>
        <v>13200</v>
      </c>
      <c r="J84" s="244" t="s">
        <v>30</v>
      </c>
      <c r="K84" s="799">
        <f>I84</f>
        <v>13200</v>
      </c>
      <c r="L84" s="799"/>
      <c r="M84" s="244" t="s">
        <v>30</v>
      </c>
      <c r="N84" s="240">
        <f>I84</f>
        <v>13200</v>
      </c>
    </row>
    <row r="85" spans="1:15" ht="14.1" customHeight="1" thickTop="1" thickBot="1">
      <c r="A85" s="231"/>
      <c r="B85" s="231" t="s">
        <v>49</v>
      </c>
      <c r="C85" s="906" t="s">
        <v>15</v>
      </c>
      <c r="D85" s="906"/>
      <c r="E85" s="906"/>
      <c r="F85" s="906"/>
      <c r="G85" s="906"/>
      <c r="H85" s="232" t="s">
        <v>30</v>
      </c>
      <c r="I85" s="245">
        <f>IF(AND(H7=""),"",COMPUTATION!G20)+COMPUTATION!G28</f>
        <v>3100</v>
      </c>
      <c r="J85" s="244" t="s">
        <v>30</v>
      </c>
      <c r="K85" s="799">
        <f t="shared" ref="K85:K89" si="2">I85</f>
        <v>3100</v>
      </c>
      <c r="L85" s="799"/>
      <c r="M85" s="244" t="s">
        <v>30</v>
      </c>
      <c r="N85" s="240">
        <f t="shared" ref="N85:N98" si="3">I85</f>
        <v>3100</v>
      </c>
    </row>
    <row r="86" spans="1:15" ht="14.1" customHeight="1" thickTop="1" thickBot="1">
      <c r="A86" s="231"/>
      <c r="B86" s="231" t="s">
        <v>50</v>
      </c>
      <c r="C86" s="800" t="s">
        <v>144</v>
      </c>
      <c r="D86" s="800"/>
      <c r="E86" s="800"/>
      <c r="F86" s="800"/>
      <c r="G86" s="800"/>
      <c r="H86" s="232" t="s">
        <v>30</v>
      </c>
      <c r="I86" s="243">
        <f>IF(AND(H7=""),"",COMPUTATION!G24)</f>
        <v>0</v>
      </c>
      <c r="J86" s="244" t="s">
        <v>30</v>
      </c>
      <c r="K86" s="799">
        <f t="shared" si="2"/>
        <v>0</v>
      </c>
      <c r="L86" s="799"/>
      <c r="M86" s="244" t="s">
        <v>30</v>
      </c>
      <c r="N86" s="240">
        <f t="shared" si="3"/>
        <v>0</v>
      </c>
    </row>
    <row r="87" spans="1:15" ht="14.1" customHeight="1" thickTop="1" thickBot="1">
      <c r="A87" s="231"/>
      <c r="B87" s="231" t="s">
        <v>51</v>
      </c>
      <c r="C87" s="800" t="s">
        <v>145</v>
      </c>
      <c r="D87" s="800"/>
      <c r="E87" s="800"/>
      <c r="F87" s="800"/>
      <c r="G87" s="800"/>
      <c r="H87" s="232" t="s">
        <v>30</v>
      </c>
      <c r="I87" s="243">
        <f>IF(AND(H7=""),"",COMPUTATION!G25)</f>
        <v>220</v>
      </c>
      <c r="J87" s="244" t="s">
        <v>30</v>
      </c>
      <c r="K87" s="799">
        <f t="shared" si="2"/>
        <v>220</v>
      </c>
      <c r="L87" s="799"/>
      <c r="M87" s="244" t="s">
        <v>30</v>
      </c>
      <c r="N87" s="240">
        <f t="shared" si="3"/>
        <v>220</v>
      </c>
    </row>
    <row r="88" spans="1:15" ht="14.1" customHeight="1" thickTop="1" thickBot="1">
      <c r="A88" s="231"/>
      <c r="B88" s="231" t="s">
        <v>52</v>
      </c>
      <c r="C88" s="906" t="s">
        <v>146</v>
      </c>
      <c r="D88" s="906"/>
      <c r="E88" s="906"/>
      <c r="F88" s="906"/>
      <c r="G88" s="906"/>
      <c r="H88" s="232" t="s">
        <v>30</v>
      </c>
      <c r="I88" s="243">
        <f>IF(AND(H7=""),"",COMPUTATION!M22)</f>
        <v>40000</v>
      </c>
      <c r="J88" s="244" t="s">
        <v>30</v>
      </c>
      <c r="K88" s="799">
        <f t="shared" si="2"/>
        <v>40000</v>
      </c>
      <c r="L88" s="799"/>
      <c r="M88" s="244" t="s">
        <v>30</v>
      </c>
      <c r="N88" s="240">
        <f t="shared" si="3"/>
        <v>40000</v>
      </c>
    </row>
    <row r="89" spans="1:15" ht="14.1" customHeight="1" thickTop="1" thickBot="1">
      <c r="A89" s="231"/>
      <c r="B89" s="231" t="s">
        <v>53</v>
      </c>
      <c r="C89" s="907" t="s">
        <v>424</v>
      </c>
      <c r="D89" s="907"/>
      <c r="E89" s="907"/>
      <c r="F89" s="907"/>
      <c r="G89" s="907"/>
      <c r="H89" s="232" t="s">
        <v>30</v>
      </c>
      <c r="I89" s="243">
        <f>IF(AND(H7=""),"",COMPUTATION!M19)</f>
        <v>54789</v>
      </c>
      <c r="J89" s="244" t="s">
        <v>30</v>
      </c>
      <c r="K89" s="799">
        <f t="shared" si="2"/>
        <v>54789</v>
      </c>
      <c r="L89" s="799"/>
      <c r="M89" s="244" t="s">
        <v>30</v>
      </c>
      <c r="N89" s="240">
        <f t="shared" si="3"/>
        <v>54789</v>
      </c>
    </row>
    <row r="90" spans="1:15" ht="14.1" customHeight="1" thickTop="1" thickBot="1">
      <c r="A90" s="231"/>
      <c r="B90" s="231" t="s">
        <v>54</v>
      </c>
      <c r="C90" s="800" t="s">
        <v>425</v>
      </c>
      <c r="D90" s="800"/>
      <c r="E90" s="800"/>
      <c r="F90" s="800"/>
      <c r="G90" s="800"/>
      <c r="H90" s="232" t="s">
        <v>30</v>
      </c>
      <c r="I90" s="243">
        <f>IF(AND(H7=""),"",COMPUTATION!G21)</f>
        <v>0</v>
      </c>
      <c r="J90" s="244" t="s">
        <v>30</v>
      </c>
      <c r="K90" s="799">
        <f>I90</f>
        <v>0</v>
      </c>
      <c r="L90" s="799"/>
      <c r="M90" s="244" t="s">
        <v>30</v>
      </c>
      <c r="N90" s="240">
        <f t="shared" si="3"/>
        <v>0</v>
      </c>
    </row>
    <row r="91" spans="1:15" ht="14.1" customHeight="1" thickTop="1" thickBot="1">
      <c r="A91" s="231"/>
      <c r="B91" s="231" t="s">
        <v>185</v>
      </c>
      <c r="C91" s="800" t="s">
        <v>422</v>
      </c>
      <c r="D91" s="800"/>
      <c r="E91" s="800"/>
      <c r="F91" s="800"/>
      <c r="G91" s="800"/>
      <c r="H91" s="232" t="s">
        <v>30</v>
      </c>
      <c r="I91" s="243">
        <f>IF(AND(H7=""),"",COMPUTATION!G22)</f>
        <v>0</v>
      </c>
      <c r="J91" s="244" t="s">
        <v>30</v>
      </c>
      <c r="K91" s="799">
        <f t="shared" ref="K91:K98" si="4">I91</f>
        <v>0</v>
      </c>
      <c r="L91" s="799"/>
      <c r="M91" s="244" t="s">
        <v>30</v>
      </c>
      <c r="N91" s="240">
        <f t="shared" si="3"/>
        <v>0</v>
      </c>
    </row>
    <row r="92" spans="1:15" ht="14.1" customHeight="1" thickTop="1" thickBot="1">
      <c r="A92" s="231"/>
      <c r="B92" s="231" t="s">
        <v>189</v>
      </c>
      <c r="C92" s="800" t="s">
        <v>423</v>
      </c>
      <c r="D92" s="800"/>
      <c r="E92" s="800"/>
      <c r="F92" s="800"/>
      <c r="G92" s="800"/>
      <c r="H92" s="232" t="s">
        <v>30</v>
      </c>
      <c r="I92" s="243">
        <f>IF(AND(H7=""),"",COMPUTATION!G27)</f>
        <v>14052</v>
      </c>
      <c r="J92" s="244" t="s">
        <v>30</v>
      </c>
      <c r="K92" s="799">
        <f t="shared" si="4"/>
        <v>14052</v>
      </c>
      <c r="L92" s="799"/>
      <c r="M92" s="244" t="s">
        <v>30</v>
      </c>
      <c r="N92" s="240">
        <f t="shared" si="3"/>
        <v>14052</v>
      </c>
    </row>
    <row r="93" spans="1:15" ht="14.1" customHeight="1" thickTop="1" thickBot="1">
      <c r="A93" s="231"/>
      <c r="B93" s="231" t="s">
        <v>175</v>
      </c>
      <c r="C93" s="800" t="s">
        <v>188</v>
      </c>
      <c r="D93" s="800"/>
      <c r="E93" s="800"/>
      <c r="F93" s="800"/>
      <c r="G93" s="800"/>
      <c r="H93" s="232" t="s">
        <v>30</v>
      </c>
      <c r="I93" s="243">
        <f>IF(AND(H7=""),"",COMPUTATION!M26)</f>
        <v>0</v>
      </c>
      <c r="J93" s="244" t="s">
        <v>30</v>
      </c>
      <c r="K93" s="799">
        <f t="shared" si="4"/>
        <v>0</v>
      </c>
      <c r="L93" s="799"/>
      <c r="M93" s="244" t="s">
        <v>30</v>
      </c>
      <c r="N93" s="240">
        <f t="shared" si="3"/>
        <v>0</v>
      </c>
    </row>
    <row r="94" spans="1:15" ht="14.1" customHeight="1" thickTop="1" thickBot="1">
      <c r="A94" s="231"/>
      <c r="B94" s="231" t="s">
        <v>176</v>
      </c>
      <c r="C94" s="800" t="s">
        <v>178</v>
      </c>
      <c r="D94" s="800"/>
      <c r="E94" s="800"/>
      <c r="F94" s="800"/>
      <c r="G94" s="800"/>
      <c r="H94" s="232" t="s">
        <v>30</v>
      </c>
      <c r="I94" s="243">
        <f>IF(AND(H7=""),"",COMPUTATION!M21)</f>
        <v>0</v>
      </c>
      <c r="J94" s="244" t="s">
        <v>30</v>
      </c>
      <c r="K94" s="799">
        <f t="shared" si="4"/>
        <v>0</v>
      </c>
      <c r="L94" s="799"/>
      <c r="M94" s="244" t="s">
        <v>30</v>
      </c>
      <c r="N94" s="240">
        <f t="shared" si="3"/>
        <v>0</v>
      </c>
    </row>
    <row r="95" spans="1:15" ht="14.1" customHeight="1" thickTop="1" thickBot="1">
      <c r="A95" s="231"/>
      <c r="B95" s="231" t="s">
        <v>177</v>
      </c>
      <c r="C95" s="800" t="s">
        <v>426</v>
      </c>
      <c r="D95" s="800"/>
      <c r="E95" s="800"/>
      <c r="F95" s="800"/>
      <c r="G95" s="800"/>
      <c r="H95" s="232" t="s">
        <v>30</v>
      </c>
      <c r="I95" s="243">
        <f>IF(AND(H7=""),"",COMPUTATION!M20)</f>
        <v>0</v>
      </c>
      <c r="J95" s="244" t="s">
        <v>30</v>
      </c>
      <c r="K95" s="799">
        <f t="shared" si="4"/>
        <v>0</v>
      </c>
      <c r="L95" s="799"/>
      <c r="M95" s="244" t="s">
        <v>30</v>
      </c>
      <c r="N95" s="240">
        <f t="shared" si="3"/>
        <v>0</v>
      </c>
    </row>
    <row r="96" spans="1:15" ht="14.1" customHeight="1" thickTop="1" thickBot="1">
      <c r="A96" s="231"/>
      <c r="B96" s="231" t="s">
        <v>179</v>
      </c>
      <c r="C96" s="800" t="s">
        <v>147</v>
      </c>
      <c r="D96" s="800"/>
      <c r="E96" s="800"/>
      <c r="F96" s="800"/>
      <c r="G96" s="800"/>
      <c r="H96" s="232" t="s">
        <v>30</v>
      </c>
      <c r="I96" s="243">
        <f>IF(AND(H7=""),"",COMPUTATION!M27)</f>
        <v>0</v>
      </c>
      <c r="J96" s="244" t="s">
        <v>30</v>
      </c>
      <c r="K96" s="799">
        <f t="shared" si="4"/>
        <v>0</v>
      </c>
      <c r="L96" s="799"/>
      <c r="M96" s="244" t="s">
        <v>30</v>
      </c>
      <c r="N96" s="240">
        <f t="shared" si="3"/>
        <v>0</v>
      </c>
    </row>
    <row r="97" spans="1:14" ht="14.1" customHeight="1" thickTop="1" thickBot="1">
      <c r="A97" s="231"/>
      <c r="B97" s="242" t="s">
        <v>128</v>
      </c>
      <c r="C97" s="833" t="s">
        <v>374</v>
      </c>
      <c r="D97" s="833"/>
      <c r="E97" s="833"/>
      <c r="F97" s="833"/>
      <c r="G97" s="833"/>
      <c r="H97" s="232" t="s">
        <v>30</v>
      </c>
      <c r="I97" s="243">
        <f>IF(AND(H7=""),"",COMPUTATION!O30)</f>
        <v>54789</v>
      </c>
      <c r="J97" s="244" t="s">
        <v>30</v>
      </c>
      <c r="K97" s="799">
        <f t="shared" si="4"/>
        <v>54789</v>
      </c>
      <c r="L97" s="799"/>
      <c r="M97" s="244" t="s">
        <v>30</v>
      </c>
      <c r="N97" s="240">
        <f t="shared" si="3"/>
        <v>54789</v>
      </c>
    </row>
    <row r="98" spans="1:14" ht="14.1" customHeight="1" thickTop="1" thickBot="1">
      <c r="A98" s="231"/>
      <c r="B98" s="241" t="s">
        <v>427</v>
      </c>
      <c r="C98" s="833" t="s">
        <v>428</v>
      </c>
      <c r="D98" s="904"/>
      <c r="E98" s="904"/>
      <c r="F98" s="904"/>
      <c r="G98" s="904"/>
      <c r="H98" s="232" t="s">
        <v>30</v>
      </c>
      <c r="I98" s="243">
        <f>IF(AND(H7=""),"",COMPUTATION!M27)</f>
        <v>0</v>
      </c>
      <c r="J98" s="246" t="s">
        <v>30</v>
      </c>
      <c r="K98" s="799">
        <f t="shared" si="4"/>
        <v>0</v>
      </c>
      <c r="L98" s="799"/>
      <c r="M98" s="246" t="s">
        <v>30</v>
      </c>
      <c r="N98" s="240">
        <f t="shared" si="3"/>
        <v>0</v>
      </c>
    </row>
    <row r="99" spans="1:14" ht="15.75" customHeight="1" thickTop="1" thickBot="1">
      <c r="A99" s="234" t="s">
        <v>55</v>
      </c>
      <c r="B99" s="247"/>
      <c r="C99" s="903" t="s">
        <v>56</v>
      </c>
      <c r="D99" s="903"/>
      <c r="E99" s="903"/>
      <c r="F99" s="903"/>
      <c r="G99" s="903"/>
      <c r="H99" s="903"/>
      <c r="I99" s="903"/>
      <c r="J99" s="903"/>
      <c r="K99" s="903"/>
      <c r="L99" s="903"/>
      <c r="M99" s="903"/>
      <c r="N99" s="903"/>
    </row>
    <row r="100" spans="1:14" ht="15" customHeight="1" thickTop="1" thickBot="1">
      <c r="A100" s="229"/>
      <c r="B100" s="229"/>
      <c r="C100" s="903" t="s">
        <v>57</v>
      </c>
      <c r="D100" s="903"/>
      <c r="E100" s="903"/>
      <c r="F100" s="903"/>
      <c r="G100" s="903"/>
      <c r="H100" s="903"/>
      <c r="I100" s="903"/>
      <c r="J100" s="903"/>
      <c r="K100" s="903"/>
      <c r="L100" s="903"/>
      <c r="M100" s="903"/>
      <c r="N100" s="903"/>
    </row>
    <row r="101" spans="1:14" ht="18" customHeight="1" thickTop="1" thickBot="1">
      <c r="A101" s="248" t="s">
        <v>128</v>
      </c>
      <c r="B101" s="905" t="s">
        <v>129</v>
      </c>
      <c r="C101" s="905"/>
      <c r="D101" s="905"/>
      <c r="E101" s="905"/>
      <c r="F101" s="905"/>
      <c r="G101" s="905"/>
      <c r="H101" s="905"/>
      <c r="I101" s="905"/>
      <c r="J101" s="905"/>
      <c r="K101" s="905"/>
      <c r="L101" s="905"/>
      <c r="M101" s="905"/>
      <c r="N101" s="905"/>
    </row>
    <row r="102" spans="1:14" ht="16.5" thickTop="1" thickBot="1">
      <c r="A102" s="233"/>
      <c r="B102" s="849"/>
      <c r="C102" s="849"/>
      <c r="D102" s="849"/>
      <c r="E102" s="849"/>
      <c r="F102" s="849"/>
      <c r="G102" s="849"/>
      <c r="H102" s="892" t="s">
        <v>45</v>
      </c>
      <c r="I102" s="892"/>
      <c r="J102" s="892" t="s">
        <v>130</v>
      </c>
      <c r="K102" s="892"/>
      <c r="L102" s="892"/>
      <c r="M102" s="892" t="s">
        <v>46</v>
      </c>
      <c r="N102" s="892"/>
    </row>
    <row r="103" spans="1:14" ht="14.1" customHeight="1" thickTop="1" thickBot="1">
      <c r="A103" s="233"/>
      <c r="B103" s="233" t="s">
        <v>131</v>
      </c>
      <c r="C103" s="901" t="s">
        <v>148</v>
      </c>
      <c r="D103" s="901"/>
      <c r="E103" s="901" t="s">
        <v>59</v>
      </c>
      <c r="F103" s="901"/>
      <c r="G103" s="901"/>
      <c r="H103" s="233" t="s">
        <v>30</v>
      </c>
      <c r="I103" s="253">
        <f>COMPUTATION!O34</f>
        <v>0</v>
      </c>
      <c r="J103" s="233" t="s">
        <v>30</v>
      </c>
      <c r="K103" s="849">
        <f>I103</f>
        <v>0</v>
      </c>
      <c r="L103" s="849"/>
      <c r="M103" s="233" t="s">
        <v>30</v>
      </c>
      <c r="N103" s="249">
        <f>I103</f>
        <v>0</v>
      </c>
    </row>
    <row r="104" spans="1:14" ht="14.1" customHeight="1" thickTop="1" thickBot="1">
      <c r="A104" s="233"/>
      <c r="B104" s="233" t="s">
        <v>132</v>
      </c>
      <c r="C104" s="901" t="s">
        <v>148</v>
      </c>
      <c r="D104" s="901"/>
      <c r="E104" s="901" t="s">
        <v>429</v>
      </c>
      <c r="F104" s="901"/>
      <c r="G104" s="901"/>
      <c r="H104" s="233" t="s">
        <v>30</v>
      </c>
      <c r="I104" s="253">
        <f>COMPUTATION!O35</f>
        <v>0</v>
      </c>
      <c r="J104" s="233" t="s">
        <v>30</v>
      </c>
      <c r="K104" s="849">
        <f t="shared" ref="K104:K109" si="5">I104</f>
        <v>0</v>
      </c>
      <c r="L104" s="849"/>
      <c r="M104" s="233" t="s">
        <v>30</v>
      </c>
      <c r="N104" s="249">
        <f t="shared" ref="N104:N109" si="6">I104</f>
        <v>0</v>
      </c>
    </row>
    <row r="105" spans="1:14" ht="14.1" customHeight="1" thickTop="1" thickBot="1">
      <c r="A105" s="233"/>
      <c r="B105" s="233" t="s">
        <v>133</v>
      </c>
      <c r="C105" s="901" t="s">
        <v>148</v>
      </c>
      <c r="D105" s="901"/>
      <c r="E105" s="901" t="s">
        <v>64</v>
      </c>
      <c r="F105" s="901"/>
      <c r="G105" s="901"/>
      <c r="H105" s="233" t="s">
        <v>30</v>
      </c>
      <c r="I105" s="253">
        <f>COMPUTATION!O36</f>
        <v>0</v>
      </c>
      <c r="J105" s="233" t="s">
        <v>30</v>
      </c>
      <c r="K105" s="849">
        <f t="shared" si="5"/>
        <v>0</v>
      </c>
      <c r="L105" s="849"/>
      <c r="M105" s="233" t="s">
        <v>30</v>
      </c>
      <c r="N105" s="249">
        <f t="shared" si="6"/>
        <v>0</v>
      </c>
    </row>
    <row r="106" spans="1:14" ht="14.1" customHeight="1" thickTop="1" thickBot="1">
      <c r="A106" s="233"/>
      <c r="B106" s="233" t="s">
        <v>134</v>
      </c>
      <c r="C106" s="901" t="s">
        <v>148</v>
      </c>
      <c r="D106" s="901"/>
      <c r="E106" s="901" t="s">
        <v>430</v>
      </c>
      <c r="F106" s="901"/>
      <c r="G106" s="901"/>
      <c r="H106" s="233" t="s">
        <v>30</v>
      </c>
      <c r="I106" s="253">
        <f>COMPUTATION!O37</f>
        <v>0</v>
      </c>
      <c r="J106" s="233" t="s">
        <v>30</v>
      </c>
      <c r="K106" s="849">
        <f t="shared" si="5"/>
        <v>0</v>
      </c>
      <c r="L106" s="849"/>
      <c r="M106" s="233" t="s">
        <v>30</v>
      </c>
      <c r="N106" s="249">
        <f t="shared" si="6"/>
        <v>0</v>
      </c>
    </row>
    <row r="107" spans="1:14" ht="14.1" customHeight="1" thickTop="1" thickBot="1">
      <c r="A107" s="233"/>
      <c r="B107" s="252" t="s">
        <v>135</v>
      </c>
      <c r="C107" s="901" t="s">
        <v>148</v>
      </c>
      <c r="D107" s="901"/>
      <c r="E107" s="901" t="s">
        <v>58</v>
      </c>
      <c r="F107" s="901"/>
      <c r="G107" s="901"/>
      <c r="H107" s="233" t="s">
        <v>30</v>
      </c>
      <c r="I107" s="253">
        <f>COMPUTATION!O38</f>
        <v>0</v>
      </c>
      <c r="J107" s="233" t="s">
        <v>30</v>
      </c>
      <c r="K107" s="849">
        <f t="shared" si="5"/>
        <v>0</v>
      </c>
      <c r="L107" s="849"/>
      <c r="M107" s="233" t="s">
        <v>30</v>
      </c>
      <c r="N107" s="249">
        <f t="shared" si="6"/>
        <v>0</v>
      </c>
    </row>
    <row r="108" spans="1:14" ht="14.1" customHeight="1" thickTop="1" thickBot="1">
      <c r="A108" s="233"/>
      <c r="B108" s="252" t="s">
        <v>431</v>
      </c>
      <c r="C108" s="901" t="s">
        <v>148</v>
      </c>
      <c r="D108" s="901"/>
      <c r="E108" s="901" t="s">
        <v>433</v>
      </c>
      <c r="F108" s="901"/>
      <c r="G108" s="901"/>
      <c r="H108" s="233" t="s">
        <v>30</v>
      </c>
      <c r="I108" s="253">
        <f>COMPUTATION!O39</f>
        <v>0</v>
      </c>
      <c r="J108" s="233" t="s">
        <v>30</v>
      </c>
      <c r="K108" s="849">
        <f t="shared" si="5"/>
        <v>0</v>
      </c>
      <c r="L108" s="849"/>
      <c r="M108" s="233" t="s">
        <v>30</v>
      </c>
      <c r="N108" s="249">
        <f t="shared" si="6"/>
        <v>0</v>
      </c>
    </row>
    <row r="109" spans="1:14" ht="14.1" customHeight="1" thickTop="1" thickBot="1">
      <c r="A109" s="233"/>
      <c r="B109" s="252" t="s">
        <v>432</v>
      </c>
      <c r="C109" s="901" t="s">
        <v>148</v>
      </c>
      <c r="D109" s="901"/>
      <c r="E109" s="901" t="s">
        <v>63</v>
      </c>
      <c r="F109" s="901"/>
      <c r="G109" s="901"/>
      <c r="H109" s="233" t="s">
        <v>30</v>
      </c>
      <c r="I109" s="253">
        <f>COMPUTATION!O40</f>
        <v>1000</v>
      </c>
      <c r="J109" s="233" t="s">
        <v>30</v>
      </c>
      <c r="K109" s="849">
        <f t="shared" si="5"/>
        <v>1000</v>
      </c>
      <c r="L109" s="849"/>
      <c r="M109" s="233" t="s">
        <v>30</v>
      </c>
      <c r="N109" s="249">
        <f t="shared" si="6"/>
        <v>1000</v>
      </c>
    </row>
    <row r="110" spans="1:14" ht="27.75" customHeight="1" thickTop="1" thickBot="1">
      <c r="A110" s="233"/>
      <c r="B110" s="911" t="s">
        <v>136</v>
      </c>
      <c r="C110" s="911"/>
      <c r="D110" s="911"/>
      <c r="E110" s="911"/>
      <c r="F110" s="911"/>
      <c r="G110" s="911"/>
      <c r="H110" s="911"/>
      <c r="I110" s="911"/>
      <c r="J110" s="911"/>
      <c r="K110" s="911"/>
      <c r="L110" s="911"/>
      <c r="M110" s="911"/>
      <c r="N110" s="911"/>
    </row>
    <row r="111" spans="1:14" ht="17.100000000000001" customHeight="1" thickTop="1" thickBot="1">
      <c r="A111" s="248">
        <v>10</v>
      </c>
      <c r="B111" s="908" t="s">
        <v>137</v>
      </c>
      <c r="C111" s="908"/>
      <c r="D111" s="908"/>
      <c r="E111" s="908"/>
      <c r="F111" s="908"/>
      <c r="G111" s="908"/>
      <c r="H111" s="908"/>
      <c r="I111" s="908"/>
      <c r="J111" s="908"/>
      <c r="K111" s="908"/>
      <c r="L111" s="908"/>
      <c r="M111" s="233" t="s">
        <v>30</v>
      </c>
      <c r="N111" s="250">
        <f>IF(AND(H7=""),"",COMPUTATION!O43)</f>
        <v>181150</v>
      </c>
    </row>
    <row r="112" spans="1:14" ht="17.100000000000001" customHeight="1" thickTop="1" thickBot="1">
      <c r="A112" s="248">
        <v>11</v>
      </c>
      <c r="B112" s="908" t="s">
        <v>138</v>
      </c>
      <c r="C112" s="908"/>
      <c r="D112" s="908"/>
      <c r="E112" s="908"/>
      <c r="F112" s="908"/>
      <c r="G112" s="908"/>
      <c r="H112" s="908"/>
      <c r="I112" s="908"/>
      <c r="J112" s="908"/>
      <c r="K112" s="908"/>
      <c r="L112" s="908"/>
      <c r="M112" s="233" t="s">
        <v>30</v>
      </c>
      <c r="N112" s="250">
        <f>ROUND(N80-N111,0)</f>
        <v>378660</v>
      </c>
    </row>
    <row r="113" spans="1:15" ht="17.100000000000001" customHeight="1" thickTop="1" thickBot="1">
      <c r="A113" s="248">
        <v>12</v>
      </c>
      <c r="B113" s="908" t="s">
        <v>139</v>
      </c>
      <c r="C113" s="908"/>
      <c r="D113" s="908"/>
      <c r="E113" s="908"/>
      <c r="F113" s="908"/>
      <c r="G113" s="908"/>
      <c r="H113" s="908"/>
      <c r="I113" s="908"/>
      <c r="J113" s="908"/>
      <c r="K113" s="908"/>
      <c r="L113" s="908"/>
      <c r="M113" s="233" t="s">
        <v>30</v>
      </c>
      <c r="N113" s="250">
        <f>IF(AND(H7=""),"",COMPUTATION!O54)</f>
        <v>6433</v>
      </c>
    </row>
    <row r="114" spans="1:15" ht="17.100000000000001" customHeight="1" thickTop="1" thickBot="1">
      <c r="A114" s="248">
        <v>13</v>
      </c>
      <c r="B114" s="908" t="s">
        <v>496</v>
      </c>
      <c r="C114" s="908"/>
      <c r="D114" s="908"/>
      <c r="E114" s="908"/>
      <c r="F114" s="908"/>
      <c r="G114" s="908"/>
      <c r="H114" s="908"/>
      <c r="I114" s="908"/>
      <c r="J114" s="908"/>
      <c r="K114" s="908"/>
      <c r="L114" s="908"/>
      <c r="M114" s="233" t="s">
        <v>30</v>
      </c>
      <c r="N114" s="410">
        <f>IF(AND(H7=""),"",COMPUTATION!O53)</f>
        <v>0</v>
      </c>
    </row>
    <row r="115" spans="1:15" ht="17.100000000000001" customHeight="1" thickTop="1" thickBot="1">
      <c r="A115" s="248">
        <v>14</v>
      </c>
      <c r="B115" s="908" t="s">
        <v>140</v>
      </c>
      <c r="C115" s="908"/>
      <c r="D115" s="908"/>
      <c r="E115" s="908"/>
      <c r="F115" s="908"/>
      <c r="G115" s="908"/>
      <c r="H115" s="908"/>
      <c r="I115" s="908"/>
      <c r="J115" s="908"/>
      <c r="K115" s="908"/>
      <c r="L115" s="908"/>
      <c r="M115" s="233" t="s">
        <v>30</v>
      </c>
      <c r="N115" s="251">
        <f>IF(AND(H7=""),"",COMPUTATION!O55)</f>
        <v>193</v>
      </c>
    </row>
    <row r="116" spans="1:15" ht="17.100000000000001" customHeight="1" thickTop="1" thickBot="1">
      <c r="A116" s="248">
        <v>15</v>
      </c>
      <c r="B116" s="908" t="s">
        <v>141</v>
      </c>
      <c r="C116" s="908"/>
      <c r="D116" s="908"/>
      <c r="E116" s="908"/>
      <c r="F116" s="908"/>
      <c r="G116" s="908"/>
      <c r="H116" s="908"/>
      <c r="I116" s="908"/>
      <c r="J116" s="908"/>
      <c r="K116" s="908"/>
      <c r="L116" s="908"/>
      <c r="M116" s="233" t="s">
        <v>30</v>
      </c>
      <c r="N116" s="251">
        <f>N113+N115</f>
        <v>6626</v>
      </c>
    </row>
    <row r="117" spans="1:15" ht="17.100000000000001" customHeight="1" thickTop="1" thickBot="1">
      <c r="A117" s="248">
        <v>16</v>
      </c>
      <c r="B117" s="908" t="s">
        <v>142</v>
      </c>
      <c r="C117" s="908"/>
      <c r="D117" s="908"/>
      <c r="E117" s="908"/>
      <c r="F117" s="908"/>
      <c r="G117" s="908"/>
      <c r="H117" s="908"/>
      <c r="I117" s="908"/>
      <c r="J117" s="908"/>
      <c r="K117" s="908"/>
      <c r="L117" s="908"/>
      <c r="M117" s="233" t="s">
        <v>30</v>
      </c>
      <c r="N117" s="250" t="str">
        <f>IF(AND(H7=""),"",COMPUTATION!O57)</f>
        <v>0</v>
      </c>
    </row>
    <row r="118" spans="1:15" ht="17.100000000000001" customHeight="1" thickTop="1" thickBot="1">
      <c r="A118" s="248">
        <v>17</v>
      </c>
      <c r="B118" s="908" t="s">
        <v>143</v>
      </c>
      <c r="C118" s="908"/>
      <c r="D118" s="908"/>
      <c r="E118" s="908"/>
      <c r="F118" s="908"/>
      <c r="G118" s="908"/>
      <c r="H118" s="908"/>
      <c r="I118" s="908"/>
      <c r="J118" s="908"/>
      <c r="K118" s="908"/>
      <c r="L118" s="908"/>
      <c r="M118" s="233" t="s">
        <v>30</v>
      </c>
      <c r="N118" s="251">
        <f>IF(AND(H7=""),"",COMPUTATION!O58)</f>
        <v>6626</v>
      </c>
    </row>
    <row r="119" spans="1:15" ht="17.100000000000001" customHeight="1" thickTop="1" thickBot="1">
      <c r="A119" s="248">
        <v>18</v>
      </c>
      <c r="B119" s="908" t="s">
        <v>377</v>
      </c>
      <c r="C119" s="908"/>
      <c r="D119" s="908"/>
      <c r="E119" s="908"/>
      <c r="F119" s="908"/>
      <c r="G119" s="908"/>
      <c r="H119" s="908"/>
      <c r="I119" s="908"/>
      <c r="J119" s="908"/>
      <c r="K119" s="908"/>
      <c r="L119" s="908"/>
      <c r="M119" s="233" t="s">
        <v>30</v>
      </c>
      <c r="N119" s="250">
        <f>IF(AND(H7=""),"",COMPUTATION!O60)</f>
        <v>0</v>
      </c>
    </row>
    <row r="120" spans="1:15" ht="17.100000000000001" customHeight="1" thickTop="1" thickBot="1">
      <c r="A120" s="248">
        <v>19</v>
      </c>
      <c r="B120" s="912" t="str">
        <f>IF(N118&gt;N119,"Income Tax Payable",IF(N118&lt;N119,"Income Tax Refundable","Income Tax Payble/Refundable"))</f>
        <v>Income Tax Payable</v>
      </c>
      <c r="C120" s="912"/>
      <c r="D120" s="912"/>
      <c r="E120" s="912"/>
      <c r="F120" s="912"/>
      <c r="G120" s="912"/>
      <c r="H120" s="912"/>
      <c r="I120" s="912"/>
      <c r="J120" s="912"/>
      <c r="K120" s="912"/>
      <c r="L120" s="912"/>
      <c r="M120" s="233" t="s">
        <v>30</v>
      </c>
      <c r="N120" s="250">
        <f>IF(N118&gt;N119,N118-N119,N119-N118)</f>
        <v>6626</v>
      </c>
    </row>
    <row r="121" spans="1:15" ht="17.100000000000001" customHeight="1" thickTop="1">
      <c r="A121" s="213"/>
      <c r="B121" s="213"/>
      <c r="C121" s="213"/>
      <c r="D121" s="213"/>
      <c r="E121" s="213"/>
      <c r="F121" s="842" t="s">
        <v>94</v>
      </c>
      <c r="G121" s="842"/>
      <c r="H121" s="842"/>
      <c r="I121" s="842"/>
      <c r="J121" s="842"/>
      <c r="K121" s="213"/>
      <c r="L121" s="213"/>
      <c r="M121" s="213"/>
      <c r="N121" s="213"/>
      <c r="O121" s="175"/>
    </row>
    <row r="122" spans="1:15" ht="18.75" customHeight="1">
      <c r="A122" s="216" t="s">
        <v>66</v>
      </c>
      <c r="B122" s="840" t="str">
        <f>UPPER(IF(Master!D18="","",(Master!D18)))</f>
        <v>GIRDHARI SINGH</v>
      </c>
      <c r="C122" s="840"/>
      <c r="D122" s="840"/>
      <c r="E122" s="840"/>
      <c r="F122" s="840"/>
      <c r="G122" s="857" t="s">
        <v>95</v>
      </c>
      <c r="H122" s="857"/>
      <c r="I122" s="857"/>
      <c r="J122" s="857"/>
      <c r="K122" s="840" t="str">
        <f>UPPER(IF(Master!H18="","",(Master!H18)))</f>
        <v xml:space="preserve"> SINGH </v>
      </c>
      <c r="L122" s="840"/>
      <c r="M122" s="840"/>
      <c r="N122" s="840"/>
      <c r="O122" s="175"/>
    </row>
    <row r="123" spans="1:15" ht="18" customHeight="1">
      <c r="A123" s="857" t="s">
        <v>96</v>
      </c>
      <c r="B123" s="857"/>
      <c r="C123" s="857"/>
      <c r="D123" s="857"/>
      <c r="E123" s="857"/>
      <c r="F123" s="840" t="str">
        <f>UPPER(IF(Master!D17="","",Master!D17))</f>
        <v>PEEO , GSSS DHURASANI, SOJAT CITY (PALI)</v>
      </c>
      <c r="G123" s="840"/>
      <c r="H123" s="840"/>
      <c r="I123" s="840"/>
      <c r="J123" s="909" t="s">
        <v>375</v>
      </c>
      <c r="K123" s="909"/>
      <c r="L123" s="909"/>
      <c r="M123" s="909"/>
      <c r="N123" s="909"/>
      <c r="O123" s="175"/>
    </row>
    <row r="124" spans="1:15" ht="31.5" customHeight="1" thickBot="1">
      <c r="A124" s="910" t="s">
        <v>376</v>
      </c>
      <c r="B124" s="910"/>
      <c r="C124" s="910"/>
      <c r="D124" s="910"/>
      <c r="E124" s="910"/>
      <c r="F124" s="910"/>
      <c r="G124" s="910"/>
      <c r="H124" s="910"/>
      <c r="I124" s="910"/>
      <c r="J124" s="910"/>
      <c r="K124" s="910"/>
      <c r="L124" s="910"/>
      <c r="M124" s="910"/>
      <c r="N124" s="910"/>
      <c r="O124" s="175"/>
    </row>
    <row r="125" spans="1:15" ht="28.5" customHeight="1" thickTop="1" thickBot="1">
      <c r="A125" s="880" t="s">
        <v>100</v>
      </c>
      <c r="B125" s="880"/>
      <c r="C125" s="881"/>
      <c r="D125" s="881"/>
      <c r="E125" s="881"/>
      <c r="F125" s="881"/>
      <c r="G125" s="881"/>
      <c r="H125" s="881"/>
      <c r="I125" s="844" t="s">
        <v>102</v>
      </c>
      <c r="J125" s="844"/>
      <c r="K125" s="844"/>
      <c r="L125" s="844"/>
      <c r="M125" s="844"/>
      <c r="N125" s="844"/>
    </row>
    <row r="126" spans="1:15" ht="27.75" customHeight="1" thickTop="1" thickBot="1">
      <c r="A126" s="880" t="s">
        <v>2</v>
      </c>
      <c r="B126" s="880"/>
      <c r="C126" s="882">
        <f ca="1">TODAY()</f>
        <v>43166</v>
      </c>
      <c r="D126" s="883"/>
      <c r="E126" s="883"/>
      <c r="F126" s="883"/>
      <c r="G126" s="883"/>
      <c r="H126" s="884"/>
      <c r="I126" s="844"/>
      <c r="J126" s="844"/>
      <c r="K126" s="844"/>
      <c r="L126" s="844"/>
      <c r="M126" s="844"/>
      <c r="N126" s="844"/>
    </row>
    <row r="127" spans="1:15" ht="24.95" customHeight="1" thickTop="1" thickBot="1">
      <c r="A127" s="880" t="s">
        <v>6</v>
      </c>
      <c r="B127" s="880"/>
      <c r="C127" s="880"/>
      <c r="D127" s="843" t="str">
        <f>UPPER(IF(Master!D17="","",Master!D17))</f>
        <v>PEEO , GSSS DHURASANI, SOJAT CITY (PALI)</v>
      </c>
      <c r="E127" s="843"/>
      <c r="F127" s="843"/>
      <c r="G127" s="843"/>
      <c r="H127" s="843"/>
      <c r="I127" s="841" t="s">
        <v>101</v>
      </c>
      <c r="J127" s="841"/>
      <c r="K127" s="845" t="str">
        <f>IF(AND(Master!D18=""),"",CONCATENATE("( ",UPPER(Master!D18)," )"))</f>
        <v>( GIRDHARI SINGH )</v>
      </c>
      <c r="L127" s="845"/>
      <c r="M127" s="845"/>
      <c r="N127" s="845"/>
    </row>
    <row r="128" spans="1:15" ht="15.75" thickTop="1"/>
  </sheetData>
  <sheetProtection password="C1FB" sheet="1" objects="1" scenarios="1" formatCells="0" formatColumns="0" formatRows="0" selectLockedCells="1"/>
  <mergeCells count="336">
    <mergeCell ref="K85:L85"/>
    <mergeCell ref="A124:N124"/>
    <mergeCell ref="A125:B125"/>
    <mergeCell ref="C125:H125"/>
    <mergeCell ref="I125:N126"/>
    <mergeCell ref="A126:B126"/>
    <mergeCell ref="C126:H126"/>
    <mergeCell ref="B110:N110"/>
    <mergeCell ref="B111:L111"/>
    <mergeCell ref="B112:L112"/>
    <mergeCell ref="B113:L113"/>
    <mergeCell ref="B115:L115"/>
    <mergeCell ref="B116:L116"/>
    <mergeCell ref="B117:L117"/>
    <mergeCell ref="B102:G102"/>
    <mergeCell ref="C85:G85"/>
    <mergeCell ref="C109:D109"/>
    <mergeCell ref="E103:G103"/>
    <mergeCell ref="E104:G104"/>
    <mergeCell ref="E105:G105"/>
    <mergeCell ref="C96:G96"/>
    <mergeCell ref="J102:L102"/>
    <mergeCell ref="C105:D105"/>
    <mergeCell ref="B120:L120"/>
    <mergeCell ref="A127:C127"/>
    <mergeCell ref="D127:H127"/>
    <mergeCell ref="I127:J127"/>
    <mergeCell ref="K127:N127"/>
    <mergeCell ref="J123:N123"/>
    <mergeCell ref="F123:I123"/>
    <mergeCell ref="A123:E123"/>
    <mergeCell ref="B122:F122"/>
    <mergeCell ref="G122:J122"/>
    <mergeCell ref="K122:N122"/>
    <mergeCell ref="E106:G106"/>
    <mergeCell ref="E109:G109"/>
    <mergeCell ref="B118:L118"/>
    <mergeCell ref="B119:L119"/>
    <mergeCell ref="E107:G107"/>
    <mergeCell ref="E108:G108"/>
    <mergeCell ref="K107:L107"/>
    <mergeCell ref="K108:L108"/>
    <mergeCell ref="C107:D107"/>
    <mergeCell ref="C108:D108"/>
    <mergeCell ref="B114:L114"/>
    <mergeCell ref="F121:J121"/>
    <mergeCell ref="C97:G97"/>
    <mergeCell ref="K106:L106"/>
    <mergeCell ref="K98:L98"/>
    <mergeCell ref="C104:D104"/>
    <mergeCell ref="K97:L97"/>
    <mergeCell ref="B81:F81"/>
    <mergeCell ref="C90:G90"/>
    <mergeCell ref="K109:L109"/>
    <mergeCell ref="C103:D103"/>
    <mergeCell ref="K84:L84"/>
    <mergeCell ref="C106:D106"/>
    <mergeCell ref="K105:L105"/>
    <mergeCell ref="C99:N99"/>
    <mergeCell ref="C100:N100"/>
    <mergeCell ref="K104:L104"/>
    <mergeCell ref="K103:L103"/>
    <mergeCell ref="C98:G98"/>
    <mergeCell ref="B101:N101"/>
    <mergeCell ref="H102:I102"/>
    <mergeCell ref="C86:G86"/>
    <mergeCell ref="C87:G87"/>
    <mergeCell ref="C88:G88"/>
    <mergeCell ref="C89:G89"/>
    <mergeCell ref="C95:G95"/>
    <mergeCell ref="K95:L95"/>
    <mergeCell ref="M102:N102"/>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5"/>
    <mergeCell ref="A63:A64"/>
    <mergeCell ref="B63:B64"/>
    <mergeCell ref="C63:G64"/>
    <mergeCell ref="C66:I66"/>
    <mergeCell ref="C74:F74"/>
    <mergeCell ref="H74:I74"/>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0:L120">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xl/worksheets/sheet2.xml><?xml version="1.0" encoding="utf-8"?>
<worksheet xmlns="http://schemas.openxmlformats.org/spreadsheetml/2006/main" xmlns:r="http://schemas.openxmlformats.org/officeDocument/2006/relationships">
  <sheetPr codeName="Sheet1">
    <tabColor rgb="FFC00000"/>
  </sheetPr>
  <dimension ref="A1:CA101"/>
  <sheetViews>
    <sheetView zoomScale="90" zoomScaleNormal="90" workbookViewId="0">
      <selection activeCell="H10" sqref="H10:I10"/>
    </sheetView>
  </sheetViews>
  <sheetFormatPr defaultRowHeight="15"/>
  <cols>
    <col min="1" max="1" width="7.28515625" style="4" customWidth="1"/>
    <col min="2" max="2" width="28.5703125" style="1" customWidth="1"/>
    <col min="3" max="3" width="19.85546875" style="4" customWidth="1"/>
    <col min="4" max="4" width="22.5703125" style="1" customWidth="1"/>
    <col min="5" max="5" width="23" style="1" customWidth="1"/>
    <col min="6" max="6" width="21" style="3" customWidth="1"/>
    <col min="7" max="7" width="22.5703125" style="3" customWidth="1"/>
    <col min="8" max="8" width="30.42578125" style="3" customWidth="1"/>
    <col min="9" max="9" width="15.42578125" style="3" customWidth="1"/>
    <col min="10" max="10" width="13.5703125" style="3" customWidth="1"/>
    <col min="11" max="18" width="35.7109375" style="3" customWidth="1"/>
    <col min="19" max="19" width="35.7109375" style="6"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1" width="9.140625" style="1"/>
    <col min="62" max="64" width="0" style="1" hidden="1" customWidth="1"/>
    <col min="65" max="67" width="9.140625" style="1"/>
    <col min="68" max="68" width="8.28515625" style="1" customWidth="1"/>
    <col min="69" max="69" width="0" style="1" hidden="1" customWidth="1"/>
    <col min="70" max="70" width="9.7109375" style="1" hidden="1" customWidth="1"/>
    <col min="71" max="79" width="9.140625" style="1"/>
    <col min="80" max="16384" width="9.140625" style="4"/>
  </cols>
  <sheetData>
    <row r="1" spans="1:79" s="32" customFormat="1" ht="35.25" customHeight="1" thickTop="1">
      <c r="A1" s="387"/>
      <c r="B1" s="388"/>
      <c r="C1" s="506" t="s">
        <v>299</v>
      </c>
      <c r="D1" s="506"/>
      <c r="E1" s="506"/>
      <c r="F1" s="506"/>
      <c r="G1" s="506"/>
      <c r="H1" s="506"/>
      <c r="I1" s="389"/>
      <c r="J1" s="390"/>
      <c r="K1" s="391"/>
      <c r="L1" s="33"/>
      <c r="M1" s="33"/>
      <c r="N1" s="33"/>
      <c r="O1" s="33"/>
      <c r="P1" s="33"/>
      <c r="Q1" s="33"/>
      <c r="R1" s="33"/>
      <c r="S1" s="33"/>
      <c r="BJ1" s="32" t="s">
        <v>89</v>
      </c>
    </row>
    <row r="2" spans="1:79" s="32" customFormat="1" ht="21" customHeight="1">
      <c r="A2" s="392"/>
      <c r="B2" s="510" t="s">
        <v>468</v>
      </c>
      <c r="C2" s="510"/>
      <c r="D2" s="510"/>
      <c r="E2" s="510"/>
      <c r="F2" s="510"/>
      <c r="G2" s="510"/>
      <c r="H2" s="511"/>
      <c r="I2" s="264" t="s">
        <v>294</v>
      </c>
      <c r="J2" s="74"/>
      <c r="K2" s="393"/>
      <c r="L2" s="33"/>
      <c r="M2" s="33"/>
      <c r="N2" s="33"/>
      <c r="O2" s="33"/>
      <c r="P2" s="33"/>
      <c r="Q2" s="33"/>
      <c r="R2" s="33"/>
      <c r="S2" s="33"/>
      <c r="AB2" s="32" t="s">
        <v>294</v>
      </c>
      <c r="AC2" s="32" t="s">
        <v>7</v>
      </c>
      <c r="AD2" s="32">
        <v>5</v>
      </c>
      <c r="AE2" s="32">
        <v>8</v>
      </c>
      <c r="BJ2" s="32" t="s">
        <v>93</v>
      </c>
    </row>
    <row r="3" spans="1:79" s="32" customFormat="1" ht="21" customHeight="1">
      <c r="A3" s="392"/>
      <c r="B3" s="510" t="s">
        <v>257</v>
      </c>
      <c r="C3" s="510"/>
      <c r="D3" s="510"/>
      <c r="E3" s="264" t="s">
        <v>295</v>
      </c>
      <c r="F3" s="509" t="s">
        <v>467</v>
      </c>
      <c r="G3" s="509"/>
      <c r="H3" s="509"/>
      <c r="I3" s="264" t="s">
        <v>305</v>
      </c>
      <c r="J3" s="74"/>
      <c r="K3" s="393"/>
      <c r="L3" s="33"/>
      <c r="M3" s="33"/>
      <c r="N3" s="33"/>
      <c r="O3" s="33"/>
      <c r="P3" s="33"/>
      <c r="Q3" s="33"/>
      <c r="R3" s="33"/>
      <c r="S3" s="33"/>
      <c r="AB3" s="32" t="s">
        <v>295</v>
      </c>
      <c r="AC3" s="32" t="s">
        <v>156</v>
      </c>
      <c r="AD3" s="32">
        <v>10</v>
      </c>
      <c r="AE3" s="32">
        <v>9</v>
      </c>
    </row>
    <row r="4" spans="1:79" s="32" customFormat="1" ht="21" customHeight="1">
      <c r="A4" s="392"/>
      <c r="B4" s="510" t="s">
        <v>258</v>
      </c>
      <c r="C4" s="510"/>
      <c r="D4" s="510"/>
      <c r="E4" s="265" t="s">
        <v>314</v>
      </c>
      <c r="F4" s="510" t="s">
        <v>259</v>
      </c>
      <c r="G4" s="510"/>
      <c r="H4" s="510"/>
      <c r="I4" s="264" t="s">
        <v>294</v>
      </c>
      <c r="J4" s="394">
        <v>6774</v>
      </c>
      <c r="K4" s="393"/>
      <c r="L4" s="33"/>
      <c r="M4" s="33"/>
      <c r="N4" s="33"/>
      <c r="O4" s="33"/>
      <c r="P4" s="33"/>
      <c r="Q4" s="33"/>
      <c r="R4" s="33"/>
      <c r="S4" s="33"/>
      <c r="AD4" s="32">
        <v>15</v>
      </c>
      <c r="AE4" s="32">
        <v>10</v>
      </c>
    </row>
    <row r="5" spans="1:79" s="32" customFormat="1" ht="21" customHeight="1">
      <c r="A5" s="392"/>
      <c r="B5" s="385"/>
      <c r="C5" s="507" t="s">
        <v>312</v>
      </c>
      <c r="D5" s="508"/>
      <c r="E5" s="266">
        <v>10</v>
      </c>
      <c r="F5" s="507" t="s">
        <v>298</v>
      </c>
      <c r="G5" s="507"/>
      <c r="H5" s="507"/>
      <c r="I5" s="267" t="s">
        <v>296</v>
      </c>
      <c r="J5" s="74"/>
      <c r="K5" s="393"/>
      <c r="L5" s="33"/>
      <c r="M5" s="33"/>
      <c r="N5" s="33"/>
      <c r="O5" s="33"/>
      <c r="P5" s="33"/>
      <c r="Q5" s="33"/>
      <c r="R5" s="33"/>
      <c r="S5" s="33"/>
      <c r="AD5" s="32">
        <v>20</v>
      </c>
      <c r="AE5" s="32">
        <v>16</v>
      </c>
    </row>
    <row r="6" spans="1:79" s="32" customFormat="1" ht="21" customHeight="1">
      <c r="A6" s="392"/>
      <c r="B6" s="385"/>
      <c r="C6" s="507" t="s">
        <v>313</v>
      </c>
      <c r="D6" s="508"/>
      <c r="E6" s="266">
        <v>8</v>
      </c>
      <c r="F6" s="507" t="s">
        <v>464</v>
      </c>
      <c r="G6" s="507"/>
      <c r="H6" s="507"/>
      <c r="I6" s="300" t="str">
        <f>IF(AND(I2=AB2),AC3,IF(AND(I2=AB3),AC2,""))</f>
        <v>NPS</v>
      </c>
      <c r="J6" s="74"/>
      <c r="K6" s="393"/>
      <c r="L6" s="33"/>
      <c r="M6" s="33"/>
      <c r="N6" s="33"/>
      <c r="O6" s="33"/>
      <c r="P6" s="33"/>
      <c r="Q6" s="33"/>
      <c r="R6" s="33"/>
      <c r="S6" s="33"/>
      <c r="AB6" s="32">
        <v>1</v>
      </c>
      <c r="AC6" s="32" t="s">
        <v>310</v>
      </c>
      <c r="AD6" s="32">
        <v>25</v>
      </c>
      <c r="AE6" s="32">
        <v>18</v>
      </c>
    </row>
    <row r="7" spans="1:79" s="32" customFormat="1" ht="21" customHeight="1">
      <c r="A7" s="392"/>
      <c r="B7" s="510" t="s">
        <v>458</v>
      </c>
      <c r="C7" s="510"/>
      <c r="D7" s="511"/>
      <c r="E7" s="264" t="s">
        <v>295</v>
      </c>
      <c r="F7" s="530" t="s">
        <v>466</v>
      </c>
      <c r="G7" s="510"/>
      <c r="H7" s="510"/>
      <c r="I7" s="299" t="s">
        <v>461</v>
      </c>
      <c r="J7" s="74"/>
      <c r="K7" s="393"/>
      <c r="L7" s="33"/>
      <c r="M7" s="33"/>
      <c r="N7" s="33"/>
      <c r="O7" s="33"/>
      <c r="P7" s="33"/>
      <c r="Q7" s="33"/>
      <c r="R7" s="33"/>
      <c r="S7" s="33"/>
      <c r="AB7" s="72">
        <v>2</v>
      </c>
      <c r="AC7" s="72" t="s">
        <v>311</v>
      </c>
      <c r="AD7" s="72">
        <v>30</v>
      </c>
      <c r="AE7" s="72">
        <v>20</v>
      </c>
    </row>
    <row r="8" spans="1:79" s="72" customFormat="1" ht="21" customHeight="1">
      <c r="A8" s="392"/>
      <c r="B8" s="382"/>
      <c r="C8" s="382"/>
      <c r="D8" s="382"/>
      <c r="E8" s="73"/>
      <c r="F8" s="385"/>
      <c r="G8" s="385"/>
      <c r="H8" s="385"/>
      <c r="I8" s="73"/>
      <c r="J8" s="74"/>
      <c r="K8" s="393"/>
      <c r="L8" s="74"/>
      <c r="M8" s="74"/>
      <c r="N8" s="74"/>
      <c r="O8" s="74"/>
      <c r="P8" s="74"/>
      <c r="Q8" s="74"/>
      <c r="R8" s="74"/>
      <c r="S8" s="74"/>
      <c r="AB8" s="32">
        <v>3</v>
      </c>
      <c r="AC8" s="32" t="s">
        <v>300</v>
      </c>
      <c r="AD8" s="32">
        <v>35</v>
      </c>
      <c r="AE8" s="32"/>
    </row>
    <row r="9" spans="1:79" s="1" customFormat="1" ht="24.95" customHeight="1">
      <c r="A9" s="392"/>
      <c r="B9" s="505" t="s">
        <v>293</v>
      </c>
      <c r="C9" s="505"/>
      <c r="D9" s="519" t="s">
        <v>563</v>
      </c>
      <c r="E9" s="519"/>
      <c r="F9" s="519"/>
      <c r="G9" s="519"/>
      <c r="H9" s="519"/>
      <c r="I9" s="519"/>
      <c r="J9" s="74"/>
      <c r="K9" s="393"/>
      <c r="L9" s="33"/>
      <c r="M9" s="33"/>
      <c r="N9" s="33"/>
      <c r="O9" s="34"/>
      <c r="P9" s="33"/>
      <c r="Q9" s="34"/>
      <c r="R9" s="34"/>
      <c r="S9" s="33"/>
      <c r="T9" s="32"/>
      <c r="U9" s="32"/>
      <c r="V9" s="32"/>
      <c r="W9" s="32"/>
      <c r="X9" s="32"/>
      <c r="Y9" s="32"/>
      <c r="Z9" s="32"/>
      <c r="AA9" s="32"/>
      <c r="AB9" s="72">
        <v>4</v>
      </c>
      <c r="AC9" s="72" t="s">
        <v>301</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c r="A10" s="392"/>
      <c r="B10" s="505" t="s">
        <v>292</v>
      </c>
      <c r="C10" s="505"/>
      <c r="D10" s="544" t="s">
        <v>554</v>
      </c>
      <c r="E10" s="545"/>
      <c r="F10" s="520" t="s">
        <v>268</v>
      </c>
      <c r="G10" s="521"/>
      <c r="H10" s="517" t="s">
        <v>247</v>
      </c>
      <c r="I10" s="517"/>
      <c r="J10" s="74"/>
      <c r="K10" s="393"/>
      <c r="L10" s="33"/>
      <c r="M10" s="33"/>
      <c r="N10" s="33"/>
      <c r="O10" s="34"/>
      <c r="P10" s="33"/>
      <c r="Q10" s="34"/>
      <c r="R10" s="34"/>
      <c r="S10" s="33"/>
      <c r="T10" s="32"/>
      <c r="U10" s="32"/>
      <c r="V10" s="32"/>
      <c r="W10" s="32"/>
      <c r="X10" s="32"/>
      <c r="Y10" s="32"/>
      <c r="Z10" s="32"/>
      <c r="AA10" s="32"/>
      <c r="AB10" s="32">
        <v>5</v>
      </c>
      <c r="AC10" s="32" t="s">
        <v>302</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c r="A11" s="392"/>
      <c r="B11" s="395"/>
      <c r="C11" s="396" t="s">
        <v>267</v>
      </c>
      <c r="D11" s="544" t="s">
        <v>489</v>
      </c>
      <c r="E11" s="545"/>
      <c r="F11" s="522"/>
      <c r="G11" s="523"/>
      <c r="H11" s="517"/>
      <c r="I11" s="517"/>
      <c r="J11" s="74"/>
      <c r="K11" s="393"/>
      <c r="L11" s="33"/>
      <c r="M11" s="33"/>
      <c r="N11" s="33"/>
      <c r="O11" s="34"/>
      <c r="P11" s="33"/>
      <c r="Q11" s="34"/>
      <c r="R11" s="34"/>
      <c r="S11" s="33"/>
      <c r="T11" s="32"/>
      <c r="U11" s="32"/>
      <c r="V11" s="32"/>
      <c r="W11" s="32"/>
      <c r="X11" s="32"/>
      <c r="Y11" s="32"/>
      <c r="Z11" s="32"/>
      <c r="AA11" s="32"/>
      <c r="AB11" s="72">
        <v>6</v>
      </c>
      <c r="AC11" s="72" t="s">
        <v>303</v>
      </c>
      <c r="AD11" s="32" t="s">
        <v>463</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c r="A12" s="392"/>
      <c r="B12" s="505" t="s">
        <v>278</v>
      </c>
      <c r="C12" s="505"/>
      <c r="D12" s="544" t="s">
        <v>490</v>
      </c>
      <c r="E12" s="545"/>
      <c r="F12" s="504" t="s">
        <v>288</v>
      </c>
      <c r="G12" s="514"/>
      <c r="H12" s="518" t="s">
        <v>559</v>
      </c>
      <c r="I12" s="518"/>
      <c r="J12" s="74"/>
      <c r="K12" s="393"/>
      <c r="L12" s="503" t="s">
        <v>435</v>
      </c>
      <c r="M12" s="503"/>
      <c r="N12" s="503"/>
      <c r="O12" s="34"/>
      <c r="P12" s="33"/>
      <c r="Q12" s="34"/>
      <c r="R12" s="34"/>
      <c r="S12" s="33"/>
      <c r="T12" s="32"/>
      <c r="U12" s="32"/>
      <c r="V12" s="32"/>
      <c r="W12" s="32"/>
      <c r="X12" s="32"/>
      <c r="Y12" s="32"/>
      <c r="Z12" s="32"/>
      <c r="AA12" s="32"/>
      <c r="AB12" s="32">
        <v>7</v>
      </c>
      <c r="AC12" s="32" t="s">
        <v>304</v>
      </c>
      <c r="AD12" s="32" t="s">
        <v>459</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c r="A13" s="392"/>
      <c r="B13" s="505" t="s">
        <v>279</v>
      </c>
      <c r="C13" s="505"/>
      <c r="D13" s="544" t="s">
        <v>491</v>
      </c>
      <c r="E13" s="545"/>
      <c r="F13" s="504" t="s">
        <v>289</v>
      </c>
      <c r="G13" s="514"/>
      <c r="H13" s="517" t="s">
        <v>492</v>
      </c>
      <c r="I13" s="517"/>
      <c r="J13" s="74"/>
      <c r="K13" s="393"/>
      <c r="L13" s="33"/>
      <c r="M13" s="33"/>
      <c r="N13" s="33"/>
      <c r="O13" s="34"/>
      <c r="P13" s="33"/>
      <c r="Q13" s="34"/>
      <c r="R13" s="34"/>
      <c r="S13" s="33"/>
      <c r="T13" s="32"/>
      <c r="U13" s="32"/>
      <c r="V13" s="32"/>
      <c r="W13" s="32"/>
      <c r="X13" s="32"/>
      <c r="Y13" s="32"/>
      <c r="Z13" s="32"/>
      <c r="AA13" s="32"/>
      <c r="AB13" s="72">
        <v>8</v>
      </c>
      <c r="AC13" s="72" t="s">
        <v>305</v>
      </c>
      <c r="AD13" s="32" t="s">
        <v>460</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c r="A14" s="392"/>
      <c r="B14" s="504" t="s">
        <v>280</v>
      </c>
      <c r="C14" s="505"/>
      <c r="D14" s="544"/>
      <c r="E14" s="545"/>
      <c r="F14" s="504" t="s">
        <v>290</v>
      </c>
      <c r="G14" s="514"/>
      <c r="H14" s="518" t="s">
        <v>558</v>
      </c>
      <c r="I14" s="518"/>
      <c r="J14" s="74"/>
      <c r="K14" s="393"/>
      <c r="L14" s="33"/>
      <c r="M14" s="33"/>
      <c r="N14" s="33"/>
      <c r="O14" s="34"/>
      <c r="P14" s="33"/>
      <c r="Q14" s="34"/>
      <c r="R14" s="34"/>
      <c r="S14" s="33"/>
      <c r="T14" s="32"/>
      <c r="U14" s="32"/>
      <c r="V14" s="32"/>
      <c r="W14" s="32"/>
      <c r="X14" s="32"/>
      <c r="Y14" s="32"/>
      <c r="Z14" s="32"/>
      <c r="AA14" s="32"/>
      <c r="AB14" s="32">
        <v>9</v>
      </c>
      <c r="AC14" s="32" t="s">
        <v>306</v>
      </c>
      <c r="AD14" s="32" t="s">
        <v>461</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c r="A15" s="392"/>
      <c r="B15" s="504" t="s">
        <v>271</v>
      </c>
      <c r="C15" s="505"/>
      <c r="D15" s="526" t="s">
        <v>556</v>
      </c>
      <c r="E15" s="527"/>
      <c r="F15" s="504" t="s">
        <v>291</v>
      </c>
      <c r="G15" s="514"/>
      <c r="H15" s="518" t="s">
        <v>557</v>
      </c>
      <c r="I15" s="518"/>
      <c r="J15" s="74"/>
      <c r="K15" s="393"/>
      <c r="L15" s="33"/>
      <c r="M15" s="33"/>
      <c r="N15" s="33"/>
      <c r="O15" s="34"/>
      <c r="P15" s="33"/>
      <c r="Q15" s="34"/>
      <c r="R15" s="34"/>
      <c r="S15" s="33"/>
      <c r="T15" s="32"/>
      <c r="U15" s="32"/>
      <c r="V15" s="32"/>
      <c r="W15" s="32"/>
      <c r="X15" s="32"/>
      <c r="Y15" s="32"/>
      <c r="Z15" s="32"/>
      <c r="AA15" s="32"/>
      <c r="AB15" s="72">
        <v>10</v>
      </c>
      <c r="AC15" s="72" t="s">
        <v>307</v>
      </c>
      <c r="AD15" s="32" t="s">
        <v>462</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c r="A16" s="392"/>
      <c r="B16" s="504" t="s">
        <v>281</v>
      </c>
      <c r="C16" s="505"/>
      <c r="D16" s="518" t="s">
        <v>555</v>
      </c>
      <c r="E16" s="518"/>
      <c r="F16" s="516" t="s">
        <v>287</v>
      </c>
      <c r="G16" s="514"/>
      <c r="H16" s="517" t="s">
        <v>493</v>
      </c>
      <c r="I16" s="517"/>
      <c r="J16" s="74"/>
      <c r="K16" s="393"/>
      <c r="L16" s="33"/>
      <c r="M16" s="33"/>
      <c r="N16" s="33"/>
      <c r="O16" s="34"/>
      <c r="P16" s="33"/>
      <c r="Q16" s="34"/>
      <c r="R16" s="34"/>
      <c r="S16" s="33"/>
      <c r="T16" s="32"/>
      <c r="U16" s="32"/>
      <c r="V16" s="32"/>
      <c r="W16" s="32"/>
      <c r="X16" s="32"/>
      <c r="Y16" s="32"/>
      <c r="Z16" s="32"/>
      <c r="AA16" s="32"/>
      <c r="AB16" s="32">
        <v>11</v>
      </c>
      <c r="AC16" s="32" t="s">
        <v>308</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c r="A17" s="392"/>
      <c r="B17" s="504" t="s">
        <v>276</v>
      </c>
      <c r="C17" s="504"/>
      <c r="D17" s="528" t="s">
        <v>562</v>
      </c>
      <c r="E17" s="528"/>
      <c r="F17" s="512" t="s">
        <v>273</v>
      </c>
      <c r="G17" s="513"/>
      <c r="H17" s="517" t="s">
        <v>272</v>
      </c>
      <c r="I17" s="517"/>
      <c r="J17" s="74"/>
      <c r="K17" s="393"/>
      <c r="L17" s="33"/>
      <c r="M17" s="33"/>
      <c r="N17" s="33"/>
      <c r="O17" s="34"/>
      <c r="P17" s="33"/>
      <c r="Q17" s="34"/>
      <c r="R17" s="34"/>
      <c r="S17" s="33"/>
      <c r="T17" s="32"/>
      <c r="U17" s="32"/>
      <c r="V17" s="32"/>
      <c r="W17" s="32"/>
      <c r="X17" s="32"/>
      <c r="Y17" s="32"/>
      <c r="Z17" s="32"/>
      <c r="AA17" s="32"/>
      <c r="AB17" s="72">
        <v>12</v>
      </c>
      <c r="AC17" s="72" t="s">
        <v>309</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c r="A18" s="392"/>
      <c r="B18" s="504" t="s">
        <v>277</v>
      </c>
      <c r="C18" s="504"/>
      <c r="D18" s="517" t="s">
        <v>560</v>
      </c>
      <c r="E18" s="517"/>
      <c r="F18" s="512" t="s">
        <v>282</v>
      </c>
      <c r="G18" s="513"/>
      <c r="H18" s="517" t="s">
        <v>561</v>
      </c>
      <c r="I18" s="517"/>
      <c r="J18" s="74"/>
      <c r="K18" s="393"/>
      <c r="L18" s="33"/>
      <c r="M18" s="33"/>
      <c r="N18" s="33"/>
      <c r="O18" s="34"/>
      <c r="P18" s="33"/>
      <c r="Q18" s="34"/>
      <c r="R18" s="34"/>
      <c r="S18" s="33"/>
      <c r="T18" s="32"/>
      <c r="U18" s="32"/>
      <c r="V18" s="32"/>
      <c r="W18" s="32"/>
      <c r="X18" s="32"/>
      <c r="Y18" s="32"/>
      <c r="Z18" s="32"/>
      <c r="AA18" s="32"/>
      <c r="AB18" s="72"/>
      <c r="AC18" s="7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c r="A19" s="392"/>
      <c r="B19" s="515" t="s">
        <v>285</v>
      </c>
      <c r="C19" s="515"/>
      <c r="D19" s="529">
        <v>42826</v>
      </c>
      <c r="E19" s="529"/>
      <c r="F19" s="512" t="s">
        <v>286</v>
      </c>
      <c r="G19" s="513"/>
      <c r="H19" s="524">
        <v>43190</v>
      </c>
      <c r="I19" s="524"/>
      <c r="J19" s="74"/>
      <c r="K19" s="393"/>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c r="A20" s="392"/>
      <c r="B20" s="504" t="s">
        <v>284</v>
      </c>
      <c r="C20" s="504"/>
      <c r="D20" s="525" t="s">
        <v>160</v>
      </c>
      <c r="E20" s="525"/>
      <c r="F20" s="512" t="s">
        <v>283</v>
      </c>
      <c r="G20" s="513"/>
      <c r="H20" s="525" t="s">
        <v>159</v>
      </c>
      <c r="I20" s="525"/>
      <c r="J20" s="74"/>
      <c r="K20" s="393"/>
      <c r="L20" s="33"/>
      <c r="M20" s="33"/>
      <c r="N20" s="33"/>
      <c r="O20" s="34"/>
      <c r="P20" s="33"/>
      <c r="Q20" s="34"/>
      <c r="R20" s="34"/>
      <c r="S20" s="33"/>
      <c r="T20" s="32"/>
      <c r="U20" s="32"/>
      <c r="V20" s="32"/>
      <c r="W20" s="32"/>
      <c r="X20" s="32"/>
      <c r="Y20" s="32"/>
      <c r="Z20" s="32"/>
      <c r="AA20" s="32"/>
      <c r="AB20" s="32" t="s">
        <v>296</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c r="A21" s="392"/>
      <c r="B21" s="72"/>
      <c r="C21" s="72"/>
      <c r="D21" s="72"/>
      <c r="E21" s="72"/>
      <c r="F21" s="74"/>
      <c r="G21" s="74"/>
      <c r="H21" s="74"/>
      <c r="I21" s="74"/>
      <c r="J21" s="74"/>
      <c r="K21" s="393"/>
      <c r="L21" s="33"/>
      <c r="M21" s="33"/>
      <c r="N21" s="33"/>
      <c r="O21" s="34"/>
      <c r="P21" s="33"/>
      <c r="Q21" s="34"/>
      <c r="R21" s="34"/>
      <c r="S21" s="33"/>
      <c r="T21" s="32"/>
      <c r="U21" s="32"/>
      <c r="V21" s="32"/>
      <c r="W21" s="32"/>
      <c r="X21" s="32"/>
      <c r="Y21" s="32"/>
      <c r="Z21" s="32"/>
      <c r="AA21" s="32"/>
      <c r="AB21" s="32" t="s">
        <v>297</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c r="A22" s="392"/>
      <c r="B22" s="72"/>
      <c r="C22" s="72"/>
      <c r="D22" s="72"/>
      <c r="E22" s="72"/>
      <c r="F22" s="74"/>
      <c r="G22" s="74"/>
      <c r="H22" s="74"/>
      <c r="I22" s="74"/>
      <c r="J22" s="74"/>
      <c r="K22" s="393"/>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c r="A23" s="536" t="s">
        <v>330</v>
      </c>
      <c r="B23" s="537"/>
      <c r="C23" s="537"/>
      <c r="D23" s="537"/>
      <c r="E23" s="538" t="s">
        <v>89</v>
      </c>
      <c r="F23" s="538"/>
      <c r="G23" s="74"/>
      <c r="H23" s="74"/>
      <c r="I23" s="74"/>
      <c r="J23" s="74"/>
      <c r="K23" s="393"/>
      <c r="L23" s="33"/>
      <c r="M23" s="33"/>
      <c r="N23" s="33"/>
      <c r="O23" s="34"/>
      <c r="P23" s="33"/>
      <c r="Q23" s="34"/>
      <c r="R23" s="34"/>
      <c r="S23" s="33"/>
      <c r="T23" s="32"/>
      <c r="U23" s="32"/>
      <c r="V23" s="32"/>
      <c r="W23" s="32"/>
      <c r="X23" s="32"/>
      <c r="Y23" s="32"/>
      <c r="Z23" s="32"/>
      <c r="AA23" s="32"/>
      <c r="AB23" s="32" t="s">
        <v>314</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c r="A24" s="539" t="s">
        <v>329</v>
      </c>
      <c r="B24" s="540" t="s">
        <v>88</v>
      </c>
      <c r="C24" s="542" t="s">
        <v>89</v>
      </c>
      <c r="D24" s="543"/>
      <c r="E24" s="543"/>
      <c r="F24" s="543"/>
      <c r="G24" s="74"/>
      <c r="H24" s="74"/>
      <c r="I24" s="74"/>
      <c r="J24" s="74"/>
      <c r="K24" s="393"/>
      <c r="L24" s="33"/>
      <c r="M24" s="33"/>
      <c r="N24" s="33"/>
      <c r="O24" s="34"/>
      <c r="P24" s="33"/>
      <c r="Q24" s="34"/>
      <c r="R24" s="34"/>
      <c r="S24" s="33"/>
      <c r="T24" s="32"/>
      <c r="U24" s="32"/>
      <c r="V24" s="32"/>
      <c r="W24" s="32"/>
      <c r="X24" s="32"/>
      <c r="Y24" s="32"/>
      <c r="Z24" s="32"/>
      <c r="AA24" s="32"/>
      <c r="AB24" s="32" t="s">
        <v>315</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c r="A25" s="539"/>
      <c r="B25" s="541"/>
      <c r="C25" s="384" t="s">
        <v>90</v>
      </c>
      <c r="D25" s="384" t="s">
        <v>91</v>
      </c>
      <c r="E25" s="397" t="s">
        <v>126</v>
      </c>
      <c r="F25" s="76" t="s">
        <v>92</v>
      </c>
      <c r="G25" s="74"/>
      <c r="H25" s="74"/>
      <c r="I25" s="74"/>
      <c r="J25" s="74"/>
      <c r="K25" s="393"/>
      <c r="L25" s="33"/>
      <c r="M25" s="33"/>
      <c r="N25" s="33"/>
      <c r="O25" s="34"/>
      <c r="P25" s="33"/>
      <c r="Q25" s="34"/>
      <c r="R25" s="34"/>
      <c r="S25" s="33"/>
      <c r="T25" s="32"/>
      <c r="U25" s="32"/>
      <c r="V25" s="32"/>
      <c r="W25" s="32"/>
      <c r="X25" s="32"/>
      <c r="Y25" s="32"/>
      <c r="Z25" s="32"/>
      <c r="AA25" s="32"/>
      <c r="AB25" s="32" t="s">
        <v>316</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c r="A26" s="398">
        <v>1</v>
      </c>
      <c r="B26" s="340" t="str">
        <f>IF(AND(Bills!X7=""),"",IF(AND($I$5=$AB$21),"",Bills!X7))</f>
        <v/>
      </c>
      <c r="C26" s="209">
        <v>45</v>
      </c>
      <c r="D26" s="209">
        <v>45</v>
      </c>
      <c r="E26" s="268">
        <v>42877</v>
      </c>
      <c r="F26" s="179" t="str">
        <f>IF(C26&gt;0,"Yes","-")</f>
        <v>Yes</v>
      </c>
      <c r="G26" s="74"/>
      <c r="H26" s="74"/>
      <c r="I26" s="74"/>
      <c r="J26" s="74"/>
      <c r="K26" s="393"/>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c r="A27" s="398">
        <v>2</v>
      </c>
      <c r="B27" s="340" t="str">
        <f>IF(AND(Bills!X8=""),"",IF(AND($I$5=$AB$21),"",Bills!X8))</f>
        <v/>
      </c>
      <c r="C27" s="209">
        <v>25</v>
      </c>
      <c r="D27" s="209"/>
      <c r="E27" s="209"/>
      <c r="F27" s="179" t="str">
        <f t="shared" ref="F27:F41" si="0">IF(C27&gt;0,"Yes","-")</f>
        <v>Yes</v>
      </c>
      <c r="G27" s="74"/>
      <c r="H27" s="74"/>
      <c r="I27" s="74"/>
      <c r="J27" s="74"/>
      <c r="K27" s="393"/>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c r="A28" s="398">
        <v>3</v>
      </c>
      <c r="B28" s="340" t="str">
        <f>IF(AND(Bills!X9=""),"",IF(AND($I$5=$AB$21),"",Bills!X9))</f>
        <v/>
      </c>
      <c r="C28" s="209"/>
      <c r="D28" s="209"/>
      <c r="E28" s="209"/>
      <c r="F28" s="179" t="str">
        <f t="shared" si="0"/>
        <v>-</v>
      </c>
      <c r="G28" s="74"/>
      <c r="H28" s="74"/>
      <c r="I28" s="74"/>
      <c r="J28" s="74"/>
      <c r="K28" s="393"/>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c r="A29" s="398">
        <v>4</v>
      </c>
      <c r="B29" s="340" t="str">
        <f>IF(AND(Bills!X10=""),"",IF(AND($I$5=$AB$21),"",Bills!X10))</f>
        <v/>
      </c>
      <c r="C29" s="209"/>
      <c r="D29" s="209"/>
      <c r="E29" s="209"/>
      <c r="F29" s="179" t="str">
        <f t="shared" si="0"/>
        <v>-</v>
      </c>
      <c r="G29" s="74"/>
      <c r="H29" s="74"/>
      <c r="I29" s="74"/>
      <c r="J29" s="74"/>
      <c r="K29" s="393"/>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c r="A30" s="398">
        <v>5</v>
      </c>
      <c r="B30" s="340" t="str">
        <f>IF(AND(Bills!X11=""),"",IF(AND($I$5=$AB$21),"",Bills!X11))</f>
        <v/>
      </c>
      <c r="C30" s="209"/>
      <c r="D30" s="209"/>
      <c r="E30" s="209"/>
      <c r="F30" s="179" t="str">
        <f t="shared" si="0"/>
        <v>-</v>
      </c>
      <c r="G30" s="74"/>
      <c r="H30" s="74"/>
      <c r="I30" s="74"/>
      <c r="J30" s="74"/>
      <c r="K30" s="393"/>
      <c r="L30" s="33"/>
      <c r="M30" s="491" t="s">
        <v>436</v>
      </c>
      <c r="N30" s="492"/>
      <c r="O30" s="254"/>
      <c r="P30" s="254"/>
      <c r="Q30" s="254"/>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c r="A31" s="398">
        <v>6</v>
      </c>
      <c r="B31" s="340" t="str">
        <f>IF(AND(Bills!X12=""),"",IF(AND($I$5=$AB$21),"",Bills!X12))</f>
        <v/>
      </c>
      <c r="C31" s="209"/>
      <c r="D31" s="209"/>
      <c r="E31" s="209"/>
      <c r="F31" s="179" t="str">
        <f t="shared" si="0"/>
        <v>-</v>
      </c>
      <c r="G31" s="74"/>
      <c r="H31" s="74"/>
      <c r="I31" s="74"/>
      <c r="J31" s="74"/>
      <c r="K31" s="393"/>
      <c r="L31" s="33"/>
      <c r="M31" s="491"/>
      <c r="N31" s="492"/>
      <c r="O31" s="254"/>
      <c r="P31" s="254"/>
      <c r="Q31" s="254"/>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c r="A32" s="398">
        <v>7</v>
      </c>
      <c r="B32" s="340" t="str">
        <f>IF(AND(Bills!X13=""),"",IF(AND($I$5=$AB$21),"",Bills!X13))</f>
        <v/>
      </c>
      <c r="C32" s="209">
        <v>8</v>
      </c>
      <c r="D32" s="209"/>
      <c r="E32" s="209"/>
      <c r="F32" s="179" t="str">
        <f t="shared" si="0"/>
        <v>Yes</v>
      </c>
      <c r="G32" s="74"/>
      <c r="H32" s="74"/>
      <c r="I32" s="74"/>
      <c r="J32" s="74"/>
      <c r="K32" s="393"/>
      <c r="L32" s="33"/>
      <c r="M32" s="493" t="s">
        <v>437</v>
      </c>
      <c r="N32" s="494"/>
      <c r="O32" s="255"/>
      <c r="P32" s="255"/>
      <c r="Q32" s="255"/>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c r="A33" s="398">
        <v>8</v>
      </c>
      <c r="B33" s="340" t="str">
        <f>IF(AND(Bills!X14=""),"",IF(AND($I$5=$AB$21),"",Bills!X14))</f>
        <v/>
      </c>
      <c r="C33" s="209">
        <v>9</v>
      </c>
      <c r="D33" s="209"/>
      <c r="E33" s="209"/>
      <c r="F33" s="179" t="str">
        <f t="shared" si="0"/>
        <v>Yes</v>
      </c>
      <c r="G33" s="74"/>
      <c r="H33" s="74"/>
      <c r="I33" s="74"/>
      <c r="J33" s="74"/>
      <c r="K33" s="393"/>
      <c r="L33" s="33"/>
      <c r="M33" s="493"/>
      <c r="N33" s="494"/>
      <c r="O33" s="255"/>
      <c r="P33" s="255"/>
      <c r="Q33" s="255"/>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c r="A34" s="398">
        <v>9</v>
      </c>
      <c r="B34" s="340" t="str">
        <f>IF(AND(Bills!X15=""),"",IF(AND($I$5=$AB$21),"",Bills!X15))</f>
        <v/>
      </c>
      <c r="C34" s="209">
        <v>10</v>
      </c>
      <c r="D34" s="209"/>
      <c r="E34" s="209"/>
      <c r="F34" s="179" t="str">
        <f t="shared" si="0"/>
        <v>Yes</v>
      </c>
      <c r="G34" s="74"/>
      <c r="H34" s="74"/>
      <c r="I34" s="74"/>
      <c r="J34" s="74"/>
      <c r="K34" s="393"/>
      <c r="L34" s="33"/>
      <c r="M34" s="495" t="s">
        <v>247</v>
      </c>
      <c r="N34" s="496"/>
      <c r="O34" s="256"/>
      <c r="P34" s="256"/>
      <c r="Q34" s="256"/>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c r="A35" s="398">
        <v>10</v>
      </c>
      <c r="B35" s="340" t="str">
        <f>IF(AND(Bills!X16=""),"",IF(AND($I$5=$AB$21),"",Bills!X16))</f>
        <v/>
      </c>
      <c r="C35" s="209">
        <v>15</v>
      </c>
      <c r="D35" s="209"/>
      <c r="E35" s="209"/>
      <c r="F35" s="179" t="str">
        <f t="shared" si="0"/>
        <v>Yes</v>
      </c>
      <c r="G35" s="74"/>
      <c r="H35" s="74"/>
      <c r="I35" s="74"/>
      <c r="J35" s="74"/>
      <c r="K35" s="393"/>
      <c r="L35" s="33"/>
      <c r="M35" s="495"/>
      <c r="N35" s="496"/>
      <c r="O35" s="256"/>
      <c r="P35" s="256"/>
      <c r="Q35" s="256"/>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c r="A36" s="398">
        <v>11</v>
      </c>
      <c r="B36" s="340" t="str">
        <f>IF(AND(Bills!X17=""),"",IF(AND($I$5=$AB$21),"",Bills!X17))</f>
        <v/>
      </c>
      <c r="C36" s="209"/>
      <c r="D36" s="209"/>
      <c r="E36" s="209"/>
      <c r="F36" s="179" t="str">
        <f t="shared" si="0"/>
        <v>-</v>
      </c>
      <c r="G36" s="74"/>
      <c r="H36" s="74"/>
      <c r="I36" s="74"/>
      <c r="J36" s="74"/>
      <c r="K36" s="393"/>
      <c r="L36" s="33"/>
      <c r="M36" s="497" t="s">
        <v>438</v>
      </c>
      <c r="N36" s="498"/>
      <c r="O36" s="257"/>
      <c r="P36" s="257"/>
      <c r="Q36" s="257"/>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c r="A37" s="398">
        <v>12</v>
      </c>
      <c r="B37" s="340" t="str">
        <f>IF(AND(Bills!X18=""),"",IF(AND($I$5=$AB$21),"",Bills!X18))</f>
        <v/>
      </c>
      <c r="C37" s="209"/>
      <c r="D37" s="209"/>
      <c r="E37" s="209"/>
      <c r="F37" s="179" t="str">
        <f t="shared" si="0"/>
        <v>-</v>
      </c>
      <c r="G37" s="74"/>
      <c r="H37" s="74"/>
      <c r="I37" s="74"/>
      <c r="J37" s="74"/>
      <c r="K37" s="393"/>
      <c r="L37" s="33"/>
      <c r="M37" s="497"/>
      <c r="N37" s="498"/>
      <c r="O37" s="257"/>
      <c r="P37" s="257"/>
      <c r="Q37" s="257"/>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c r="A38" s="398">
        <v>13</v>
      </c>
      <c r="B38" s="340" t="str">
        <f>IF(AND(Bills!X23=""),"",IF(AND($I$5=$AB$21),"",Bills!X23))</f>
        <v/>
      </c>
      <c r="C38" s="209"/>
      <c r="D38" s="209"/>
      <c r="E38" s="209"/>
      <c r="F38" s="179" t="str">
        <f t="shared" si="0"/>
        <v>-</v>
      </c>
      <c r="G38" s="74"/>
      <c r="H38" s="74"/>
      <c r="I38" s="74"/>
      <c r="J38" s="74"/>
      <c r="K38" s="393"/>
      <c r="L38" s="33"/>
      <c r="M38" s="499" t="s">
        <v>439</v>
      </c>
      <c r="N38" s="500"/>
      <c r="O38" s="258"/>
      <c r="P38" s="258"/>
      <c r="Q38" s="258"/>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c r="A39" s="398">
        <v>14</v>
      </c>
      <c r="B39" s="340" t="str">
        <f>IF(AND(Bills!X24=""),"",IF(AND($I$5=$AB$21),"",Bills!X24))</f>
        <v/>
      </c>
      <c r="C39" s="209"/>
      <c r="D39" s="209"/>
      <c r="E39" s="209"/>
      <c r="F39" s="179" t="str">
        <f t="shared" si="0"/>
        <v>-</v>
      </c>
      <c r="G39" s="74"/>
      <c r="H39" s="74"/>
      <c r="I39" s="74"/>
      <c r="J39" s="74"/>
      <c r="K39" s="393"/>
      <c r="L39" s="33"/>
      <c r="M39" s="499"/>
      <c r="N39" s="500"/>
      <c r="O39" s="258"/>
      <c r="P39" s="258"/>
      <c r="Q39" s="258"/>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c r="A40" s="398">
        <v>15</v>
      </c>
      <c r="B40" s="340" t="str">
        <f>IF(AND(Bills!X25=""),"",IF(AND($I$5=$AB$21),"",Bills!X25))</f>
        <v/>
      </c>
      <c r="C40" s="209"/>
      <c r="D40" s="209"/>
      <c r="E40" s="209"/>
      <c r="F40" s="179" t="str">
        <f t="shared" si="0"/>
        <v>-</v>
      </c>
      <c r="G40" s="74"/>
      <c r="H40" s="74"/>
      <c r="I40" s="74"/>
      <c r="J40" s="74"/>
      <c r="K40" s="393"/>
      <c r="L40" s="33"/>
      <c r="M40" s="501" t="s">
        <v>440</v>
      </c>
      <c r="N40" s="502"/>
      <c r="O40" s="259"/>
      <c r="P40" s="259"/>
      <c r="Q40" s="259"/>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c r="A41" s="398">
        <v>16</v>
      </c>
      <c r="B41" s="342" t="str">
        <f>IF(AND(Bills!X26=""),"",IF(AND($I$5=$AB$21),"",Bills!X26))</f>
        <v/>
      </c>
      <c r="C41" s="269">
        <v>1</v>
      </c>
      <c r="D41" s="269"/>
      <c r="E41" s="269"/>
      <c r="F41" s="270" t="str">
        <f t="shared" si="0"/>
        <v>Yes</v>
      </c>
      <c r="G41" s="74"/>
      <c r="H41" s="74"/>
      <c r="I41" s="74"/>
      <c r="J41" s="74"/>
      <c r="K41" s="393"/>
      <c r="L41" s="33"/>
      <c r="M41" s="501"/>
      <c r="N41" s="502"/>
      <c r="O41" s="259"/>
      <c r="P41" s="259"/>
      <c r="Q41" s="259"/>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c r="A42" s="399" t="s">
        <v>5</v>
      </c>
      <c r="B42" s="343">
        <f>SUM(B26:B41)</f>
        <v>0</v>
      </c>
      <c r="C42" s="271"/>
      <c r="D42" s="271"/>
      <c r="E42" s="271"/>
      <c r="F42" s="272"/>
      <c r="G42" s="74"/>
      <c r="H42" s="74"/>
      <c r="I42" s="74"/>
      <c r="J42" s="74"/>
      <c r="K42" s="393"/>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c r="A43" s="392"/>
      <c r="B43" s="72"/>
      <c r="C43" s="72"/>
      <c r="D43" s="72"/>
      <c r="E43" s="72"/>
      <c r="F43" s="74"/>
      <c r="G43" s="74"/>
      <c r="H43" s="74"/>
      <c r="I43" s="74"/>
      <c r="J43" s="74"/>
      <c r="K43" s="393"/>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c r="A44" s="531" t="s">
        <v>329</v>
      </c>
      <c r="B44" s="532" t="s">
        <v>88</v>
      </c>
      <c r="C44" s="534" t="s">
        <v>93</v>
      </c>
      <c r="D44" s="535"/>
      <c r="E44" s="535"/>
      <c r="F44" s="535"/>
      <c r="G44" s="74"/>
      <c r="H44" s="74"/>
      <c r="I44" s="74"/>
      <c r="J44" s="74"/>
      <c r="K44" s="393"/>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c r="A45" s="531"/>
      <c r="B45" s="533"/>
      <c r="C45" s="383" t="s">
        <v>116</v>
      </c>
      <c r="D45" s="383" t="s">
        <v>114</v>
      </c>
      <c r="E45" s="383" t="s">
        <v>115</v>
      </c>
      <c r="F45" s="77" t="s">
        <v>113</v>
      </c>
      <c r="G45" s="74"/>
      <c r="H45" s="74"/>
      <c r="I45" s="74"/>
      <c r="J45" s="74"/>
      <c r="K45" s="393"/>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c r="A46" s="400">
        <v>1</v>
      </c>
      <c r="B46" s="341" t="str">
        <f>IF(AND(Bills!X7=""),"",IF(AND($I$5=$AB$21),"",Bills!X7))</f>
        <v/>
      </c>
      <c r="C46" s="280"/>
      <c r="D46" s="268"/>
      <c r="E46" s="278"/>
      <c r="F46" s="179" t="str">
        <f>IF(C46&gt;0,"Yes","-")</f>
        <v>-</v>
      </c>
      <c r="G46" s="74"/>
      <c r="H46" s="74"/>
      <c r="I46" s="74"/>
      <c r="J46" s="74"/>
      <c r="K46" s="393"/>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c r="A47" s="400">
        <v>2</v>
      </c>
      <c r="B47" s="341" t="str">
        <f>IF(AND(Bills!X8=""),"",IF(AND($I$5=$AB$21),"",Bills!X8))</f>
        <v/>
      </c>
      <c r="C47" s="280"/>
      <c r="D47" s="268"/>
      <c r="E47" s="278"/>
      <c r="F47" s="179" t="str">
        <f t="shared" ref="F47:F61" si="1">IF(C47&gt;0,"Yes","-")</f>
        <v>-</v>
      </c>
      <c r="G47" s="74"/>
      <c r="H47" s="74"/>
      <c r="I47" s="74"/>
      <c r="J47" s="74"/>
      <c r="K47" s="393"/>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c r="A48" s="400">
        <v>3</v>
      </c>
      <c r="B48" s="341" t="str">
        <f>IF(AND(Bills!X9=""),"",IF(AND($I$5=$AB$21),"",Bills!X9))</f>
        <v/>
      </c>
      <c r="C48" s="280"/>
      <c r="D48" s="268"/>
      <c r="E48" s="278"/>
      <c r="F48" s="179" t="str">
        <f t="shared" si="1"/>
        <v>-</v>
      </c>
      <c r="G48" s="74"/>
      <c r="H48" s="74"/>
      <c r="I48" s="74"/>
      <c r="J48" s="74"/>
      <c r="K48" s="393"/>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c r="A49" s="400">
        <v>4</v>
      </c>
      <c r="B49" s="341" t="str">
        <f>IF(AND(Bills!X10=""),"",IF(AND($I$5=$AB$21),"",Bills!X10))</f>
        <v/>
      </c>
      <c r="C49" s="280"/>
      <c r="D49" s="268"/>
      <c r="E49" s="278"/>
      <c r="F49" s="179" t="str">
        <f t="shared" si="1"/>
        <v>-</v>
      </c>
      <c r="G49" s="74"/>
      <c r="H49" s="74"/>
      <c r="I49" s="74"/>
      <c r="J49" s="74"/>
      <c r="K49" s="393"/>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c r="A50" s="400">
        <v>5</v>
      </c>
      <c r="B50" s="341" t="str">
        <f>IF(AND(Bills!X11=""),"",IF(AND($I$5=$AB$21),"",Bills!X11))</f>
        <v/>
      </c>
      <c r="C50" s="280"/>
      <c r="D50" s="268"/>
      <c r="E50" s="278"/>
      <c r="F50" s="179" t="str">
        <f t="shared" si="1"/>
        <v>-</v>
      </c>
      <c r="G50" s="74"/>
      <c r="H50" s="74"/>
      <c r="I50" s="74"/>
      <c r="J50" s="74"/>
      <c r="K50" s="393"/>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c r="A51" s="400">
        <v>6</v>
      </c>
      <c r="B51" s="341" t="str">
        <f>IF(AND(Bills!X12=""),"",IF(AND($I$5=$AB$21),"",Bills!X12))</f>
        <v/>
      </c>
      <c r="C51" s="280"/>
      <c r="D51" s="268"/>
      <c r="E51" s="278"/>
      <c r="F51" s="179" t="str">
        <f t="shared" si="1"/>
        <v>-</v>
      </c>
      <c r="G51" s="74"/>
      <c r="H51" s="74"/>
      <c r="I51" s="74"/>
      <c r="J51" s="74"/>
      <c r="K51" s="393"/>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c r="A52" s="400">
        <v>7</v>
      </c>
      <c r="B52" s="341" t="str">
        <f>IF(AND(Bills!X13=""),"",IF(AND($I$5=$AB$21),"",Bills!X13))</f>
        <v/>
      </c>
      <c r="C52" s="280"/>
      <c r="D52" s="268"/>
      <c r="E52" s="278"/>
      <c r="F52" s="179" t="str">
        <f t="shared" si="1"/>
        <v>-</v>
      </c>
      <c r="G52" s="74"/>
      <c r="H52" s="74"/>
      <c r="I52" s="74"/>
      <c r="J52" s="74"/>
      <c r="K52" s="393"/>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c r="A53" s="400">
        <v>8</v>
      </c>
      <c r="B53" s="341" t="str">
        <f>IF(AND(Bills!X14=""),"",IF(AND($I$5=$AB$21),"",Bills!X14))</f>
        <v/>
      </c>
      <c r="C53" s="280"/>
      <c r="D53" s="268"/>
      <c r="E53" s="278"/>
      <c r="F53" s="179" t="str">
        <f t="shared" si="1"/>
        <v>-</v>
      </c>
      <c r="G53" s="74"/>
      <c r="H53" s="74"/>
      <c r="I53" s="74"/>
      <c r="J53" s="74"/>
      <c r="K53" s="393"/>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c r="A54" s="400">
        <v>9</v>
      </c>
      <c r="B54" s="341" t="str">
        <f>IF(AND(Bills!X15=""),"",IF(AND($I$5=$AB$21),"",Bills!X15))</f>
        <v/>
      </c>
      <c r="C54" s="280"/>
      <c r="D54" s="268"/>
      <c r="E54" s="278"/>
      <c r="F54" s="179" t="str">
        <f t="shared" si="1"/>
        <v>-</v>
      </c>
      <c r="G54" s="74"/>
      <c r="H54" s="74"/>
      <c r="I54" s="74"/>
      <c r="J54" s="74"/>
      <c r="K54" s="393"/>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c r="A55" s="400">
        <v>10</v>
      </c>
      <c r="B55" s="341" t="str">
        <f>IF(AND(Bills!X16=""),"",IF(AND($I$5=$AB$21),"",Bills!X16))</f>
        <v/>
      </c>
      <c r="C55" s="280"/>
      <c r="D55" s="268"/>
      <c r="E55" s="278"/>
      <c r="F55" s="179" t="str">
        <f t="shared" si="1"/>
        <v>-</v>
      </c>
      <c r="G55" s="74"/>
      <c r="H55" s="74"/>
      <c r="I55" s="74"/>
      <c r="J55" s="74"/>
      <c r="K55" s="393"/>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c r="A56" s="400">
        <v>11</v>
      </c>
      <c r="B56" s="341" t="str">
        <f>IF(AND(Bills!X17=""),"",IF(AND($I$5=$AB$21),"",Bills!X17))</f>
        <v/>
      </c>
      <c r="C56" s="280"/>
      <c r="D56" s="268"/>
      <c r="E56" s="278"/>
      <c r="F56" s="179" t="str">
        <f t="shared" si="1"/>
        <v>-</v>
      </c>
      <c r="G56" s="74"/>
      <c r="H56" s="74"/>
      <c r="I56" s="74"/>
      <c r="J56" s="74"/>
      <c r="K56" s="393"/>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c r="A57" s="400">
        <v>12</v>
      </c>
      <c r="B57" s="341" t="str">
        <f>IF(AND(Bills!X18=""),"",IF(AND($I$5=$AB$21),"",Bills!X18))</f>
        <v/>
      </c>
      <c r="C57" s="280"/>
      <c r="D57" s="268"/>
      <c r="E57" s="278"/>
      <c r="F57" s="179" t="str">
        <f t="shared" si="1"/>
        <v>-</v>
      </c>
      <c r="G57" s="74"/>
      <c r="H57" s="74"/>
      <c r="I57" s="74"/>
      <c r="J57" s="74"/>
      <c r="K57" s="393"/>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c r="A58" s="400">
        <v>13</v>
      </c>
      <c r="B58" s="341" t="str">
        <f>IF(AND(Bills!X23=""),"",IF(AND($I$5=$AB$21),"",Bills!X23))</f>
        <v/>
      </c>
      <c r="C58" s="280"/>
      <c r="D58" s="268"/>
      <c r="E58" s="278"/>
      <c r="F58" s="179" t="str">
        <f t="shared" si="1"/>
        <v>-</v>
      </c>
      <c r="G58" s="74"/>
      <c r="H58" s="74"/>
      <c r="I58" s="74"/>
      <c r="J58" s="74"/>
      <c r="K58" s="393"/>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c r="A59" s="400">
        <v>14</v>
      </c>
      <c r="B59" s="341" t="str">
        <f>IF(AND(Bills!X24=""),"",IF(AND($I$5=$AB$21),"",Bills!X24))</f>
        <v/>
      </c>
      <c r="C59" s="280"/>
      <c r="D59" s="268"/>
      <c r="E59" s="278"/>
      <c r="F59" s="179" t="str">
        <f t="shared" si="1"/>
        <v>-</v>
      </c>
      <c r="G59" s="74"/>
      <c r="H59" s="74"/>
      <c r="I59" s="74"/>
      <c r="J59" s="74"/>
      <c r="K59" s="393"/>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c r="A60" s="400">
        <v>15</v>
      </c>
      <c r="B60" s="341" t="str">
        <f>IF(AND(Bills!X25=""),"",IF(AND($I$5=$AB$21),"",Bills!X25))</f>
        <v/>
      </c>
      <c r="C60" s="280"/>
      <c r="D60" s="268"/>
      <c r="E60" s="278"/>
      <c r="F60" s="179" t="str">
        <f t="shared" si="1"/>
        <v>-</v>
      </c>
      <c r="G60" s="74"/>
      <c r="H60" s="74"/>
      <c r="I60" s="74"/>
      <c r="J60" s="74"/>
      <c r="K60" s="393"/>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c r="A61" s="400">
        <v>16</v>
      </c>
      <c r="B61" s="344" t="str">
        <f>IF(AND(Bills!X26=""),"",IF(AND($I$5=$AB$21),"",Bills!X26))</f>
        <v/>
      </c>
      <c r="C61" s="281"/>
      <c r="D61" s="277"/>
      <c r="E61" s="279"/>
      <c r="F61" s="270" t="str">
        <f t="shared" si="1"/>
        <v>-</v>
      </c>
      <c r="G61" s="74"/>
      <c r="H61" s="74"/>
      <c r="I61" s="74"/>
      <c r="J61" s="74"/>
      <c r="K61" s="393"/>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c r="A62" s="401" t="s">
        <v>5</v>
      </c>
      <c r="B62" s="345">
        <f>SUM(B46:B61)</f>
        <v>0</v>
      </c>
      <c r="C62" s="273"/>
      <c r="D62" s="273"/>
      <c r="E62" s="273"/>
      <c r="F62" s="274"/>
      <c r="G62" s="74"/>
      <c r="H62" s="74"/>
      <c r="I62" s="74"/>
      <c r="J62" s="74"/>
      <c r="K62" s="393"/>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c r="A63" s="392"/>
      <c r="B63" s="72"/>
      <c r="C63" s="72"/>
      <c r="D63" s="72"/>
      <c r="E63" s="72"/>
      <c r="F63" s="74"/>
      <c r="G63" s="74"/>
      <c r="H63" s="74"/>
      <c r="I63" s="74"/>
      <c r="J63" s="74"/>
      <c r="K63" s="393"/>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c r="A64" s="392"/>
      <c r="B64" s="72"/>
      <c r="C64" s="72"/>
      <c r="D64" s="72"/>
      <c r="E64" s="72"/>
      <c r="F64" s="74"/>
      <c r="G64" s="74"/>
      <c r="H64" s="74"/>
      <c r="I64" s="74"/>
      <c r="J64" s="74"/>
      <c r="K64" s="393"/>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c r="A65" s="402"/>
      <c r="B65" s="403"/>
      <c r="C65" s="403"/>
      <c r="D65" s="403"/>
      <c r="E65" s="403"/>
      <c r="F65" s="404"/>
      <c r="G65" s="404"/>
      <c r="H65" s="404"/>
      <c r="I65" s="404"/>
      <c r="J65" s="404"/>
      <c r="K65" s="405"/>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 ref="H19:I19"/>
    <mergeCell ref="D20:E20"/>
    <mergeCell ref="F17:G17"/>
    <mergeCell ref="D15:E15"/>
    <mergeCell ref="D16:E16"/>
    <mergeCell ref="D17:E17"/>
    <mergeCell ref="D18:E18"/>
    <mergeCell ref="D19:E19"/>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B20:C20"/>
    <mergeCell ref="F20:G20"/>
    <mergeCell ref="F12:G12"/>
    <mergeCell ref="F13:G13"/>
    <mergeCell ref="F14:G14"/>
    <mergeCell ref="B19:C19"/>
    <mergeCell ref="B17:C17"/>
    <mergeCell ref="F18:G18"/>
    <mergeCell ref="F19:G19"/>
    <mergeCell ref="F15:G15"/>
    <mergeCell ref="F16:G16"/>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M30:N31"/>
    <mergeCell ref="M32:N33"/>
    <mergeCell ref="M34:N35"/>
    <mergeCell ref="M36:N37"/>
    <mergeCell ref="M38:N39"/>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E7 I2 I4">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G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E2" sqref="E2:F2"/>
    </sheetView>
  </sheetViews>
  <sheetFormatPr defaultRowHeight="15"/>
  <cols>
    <col min="1" max="1" width="6.42578125" style="4" hidden="1" customWidth="1"/>
    <col min="2" max="2" width="3.42578125" style="52" customWidth="1"/>
    <col min="3" max="3" width="17" style="54" customWidth="1"/>
    <col min="4" max="4" width="7.7109375" style="54" customWidth="1"/>
    <col min="5" max="5" width="9.28515625" style="54" customWidth="1"/>
    <col min="6" max="6" width="8.85546875" style="3" customWidth="1"/>
    <col min="7"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ol min="30" max="30" width="11.5703125" style="3" customWidth="1"/>
    <col min="31" max="31" width="8.28515625" style="52" hidden="1" customWidth="1"/>
    <col min="32" max="32" width="9.140625" style="1"/>
    <col min="33" max="33" width="30.28515625" style="1" customWidth="1"/>
    <col min="34" max="34" width="21.85546875" style="1" customWidth="1"/>
    <col min="35" max="35" width="26.42578125" style="1" customWidth="1"/>
    <col min="36" max="36" width="27.7109375" style="1" customWidth="1"/>
    <col min="37" max="37" width="20.7109375" style="1" customWidth="1"/>
    <col min="38" max="39" width="9.140625" style="1"/>
    <col min="40" max="46" width="9.140625" style="1" hidden="1" customWidth="1"/>
    <col min="47" max="47" width="9.140625" style="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4"/>
  </cols>
  <sheetData>
    <row r="1" spans="1:189" s="20" customFormat="1" ht="33.75" customHeight="1">
      <c r="B1" s="546" t="s">
        <v>485</v>
      </c>
      <c r="C1" s="546"/>
      <c r="D1" s="546"/>
      <c r="E1" s="557" t="str">
        <f>UPPER(IF(Master!D10="","",Master!D10))</f>
        <v>HEERA LAL JAT</v>
      </c>
      <c r="F1" s="557"/>
      <c r="G1" s="557"/>
      <c r="H1" s="557"/>
      <c r="I1" s="408"/>
      <c r="J1" s="408"/>
      <c r="K1" s="23"/>
      <c r="L1" s="23"/>
      <c r="M1" s="23"/>
      <c r="N1" s="23"/>
      <c r="O1" s="23"/>
      <c r="P1" s="23"/>
      <c r="Q1" s="23"/>
      <c r="R1" s="23"/>
      <c r="S1" s="23"/>
      <c r="T1" s="23"/>
      <c r="U1" s="23"/>
      <c r="V1" s="23"/>
      <c r="W1" s="23"/>
      <c r="X1" s="23"/>
      <c r="Y1" s="23"/>
      <c r="Z1" s="23"/>
      <c r="AA1" s="23"/>
      <c r="AB1" s="23"/>
      <c r="AC1" s="23"/>
      <c r="AD1" s="23"/>
      <c r="AE1" s="23"/>
    </row>
    <row r="2" spans="1:189" ht="39" customHeight="1">
      <c r="B2" s="554" t="s">
        <v>483</v>
      </c>
      <c r="C2" s="554"/>
      <c r="D2" s="554"/>
      <c r="E2" s="555">
        <v>43040</v>
      </c>
      <c r="F2" s="555"/>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c r="B3" s="556" t="s">
        <v>484</v>
      </c>
      <c r="C3" s="556"/>
      <c r="D3" s="556"/>
      <c r="E3" s="560">
        <v>4200</v>
      </c>
      <c r="F3" s="560"/>
      <c r="G3" s="23"/>
      <c r="H3" s="23"/>
      <c r="I3" s="561" t="s">
        <v>346</v>
      </c>
      <c r="J3" s="561"/>
      <c r="K3" s="561"/>
      <c r="L3" s="561"/>
      <c r="M3" s="561"/>
      <c r="N3" s="561"/>
      <c r="O3" s="561"/>
      <c r="P3" s="23"/>
      <c r="Q3" s="23"/>
      <c r="R3" s="23"/>
      <c r="S3" s="23"/>
      <c r="T3" s="23"/>
      <c r="U3" s="23"/>
      <c r="V3" s="23"/>
      <c r="W3" s="23"/>
      <c r="X3" s="23"/>
      <c r="Y3" s="23"/>
      <c r="Z3" s="23"/>
      <c r="AA3" s="23"/>
      <c r="AB3" s="23"/>
      <c r="AC3" s="23"/>
      <c r="AD3" s="23"/>
      <c r="AE3" s="23"/>
    </row>
    <row r="4" spans="1:189" s="15" customFormat="1" ht="14.25" customHeight="1" thickBot="1">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58" t="s">
        <v>486</v>
      </c>
      <c r="AH4" s="558"/>
      <c r="AI4" s="558"/>
      <c r="AJ4" s="558"/>
      <c r="AK4" s="558"/>
      <c r="AL4" s="558"/>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8.5" customHeight="1">
      <c r="A5" s="18"/>
      <c r="B5" s="550" t="s">
        <v>151</v>
      </c>
      <c r="C5" s="547" t="s">
        <v>0</v>
      </c>
      <c r="D5" s="547" t="s">
        <v>1</v>
      </c>
      <c r="E5" s="547" t="s">
        <v>2</v>
      </c>
      <c r="F5" s="319" t="s">
        <v>150</v>
      </c>
      <c r="G5" s="547" t="s">
        <v>3</v>
      </c>
      <c r="H5" s="547" t="s">
        <v>4</v>
      </c>
      <c r="I5" s="319" t="s">
        <v>152</v>
      </c>
      <c r="J5" s="319" t="s">
        <v>153</v>
      </c>
      <c r="K5" s="547" t="s">
        <v>12</v>
      </c>
      <c r="L5" s="319" t="s">
        <v>256</v>
      </c>
      <c r="M5" s="547" t="s">
        <v>482</v>
      </c>
      <c r="N5" s="320"/>
      <c r="O5" s="547" t="s">
        <v>5</v>
      </c>
      <c r="P5" s="319" t="s">
        <v>8</v>
      </c>
      <c r="Q5" s="319" t="s">
        <v>7</v>
      </c>
      <c r="R5" s="319" t="s">
        <v>9</v>
      </c>
      <c r="S5" s="547" t="s">
        <v>62</v>
      </c>
      <c r="T5" s="319" t="s">
        <v>15</v>
      </c>
      <c r="U5" s="321" t="s">
        <v>68</v>
      </c>
      <c r="V5" s="321" t="s">
        <v>67</v>
      </c>
      <c r="W5" s="321" t="s">
        <v>154</v>
      </c>
      <c r="X5" s="319" t="s">
        <v>16</v>
      </c>
      <c r="Y5" s="322" t="s">
        <v>266</v>
      </c>
      <c r="Z5" s="321" t="s">
        <v>265</v>
      </c>
      <c r="AA5" s="547" t="s">
        <v>60</v>
      </c>
      <c r="AB5" s="547" t="s">
        <v>13</v>
      </c>
      <c r="AC5" s="547" t="s">
        <v>10</v>
      </c>
      <c r="AD5" s="552" t="s">
        <v>70</v>
      </c>
      <c r="AE5" s="307"/>
      <c r="AF5" s="18"/>
      <c r="AG5" s="558"/>
      <c r="AH5" s="558"/>
      <c r="AI5" s="558"/>
      <c r="AJ5" s="558"/>
      <c r="AK5" s="558"/>
      <c r="AL5" s="558"/>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c r="A6" s="32"/>
      <c r="B6" s="551"/>
      <c r="C6" s="548"/>
      <c r="D6" s="548"/>
      <c r="E6" s="548"/>
      <c r="F6" s="120">
        <v>17900</v>
      </c>
      <c r="G6" s="548"/>
      <c r="H6" s="548"/>
      <c r="I6" s="80"/>
      <c r="J6" s="80"/>
      <c r="K6" s="548"/>
      <c r="L6" s="348" t="str">
        <f>IF(AND(F6=""),"",IF(AND(Master!E7=Master!AB3),"",IF(AND(Master!E7=""),"",IF(AND(Master!I7=Master!AD11),Bills!AZ8,IF(AND(Master!I7=Master!AD12),Bills!BA8,IF(AND(Master!I7=Master!AD13),Bills!BA8,IF(AND(Master!I7=Master!AD14),Bills!BA8,IF(AND(Master!I7=Master!AD15),Bills!BA8,""))))))))</f>
        <v/>
      </c>
      <c r="M6" s="548"/>
      <c r="N6" s="80"/>
      <c r="O6" s="548"/>
      <c r="P6" s="118">
        <v>1100</v>
      </c>
      <c r="Q6" s="118">
        <v>5000</v>
      </c>
      <c r="R6" s="118" t="str">
        <f>IF(AND(Master!I$5=Master!AB$21),"",IF(AND(Master!I6=Master!AC3),"",IF(F6&lt;7001,199,IF(F6&lt;13001,331,IF(F6&lt;21001,496,660)))))</f>
        <v/>
      </c>
      <c r="S6" s="548"/>
      <c r="T6" s="118"/>
      <c r="U6" s="118"/>
      <c r="V6" s="118"/>
      <c r="W6" s="118"/>
      <c r="X6" s="339"/>
      <c r="Y6" s="310">
        <v>253</v>
      </c>
      <c r="Z6" s="118"/>
      <c r="AA6" s="548"/>
      <c r="AB6" s="548"/>
      <c r="AC6" s="548"/>
      <c r="AD6" s="553"/>
      <c r="AE6" s="37" t="e">
        <f>IF(#REF!=#REF!,1,0)</f>
        <v>#REF!</v>
      </c>
      <c r="AF6" s="20"/>
      <c r="AG6" s="558"/>
      <c r="AH6" s="558"/>
      <c r="AI6" s="558"/>
      <c r="AJ6" s="558"/>
      <c r="AK6" s="558"/>
      <c r="AL6" s="558"/>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c r="A7" s="32" t="s">
        <v>300</v>
      </c>
      <c r="B7" s="323">
        <v>1</v>
      </c>
      <c r="C7" s="111">
        <v>42795</v>
      </c>
      <c r="D7" s="7"/>
      <c r="E7" s="41"/>
      <c r="F7" s="305">
        <f>F6</f>
        <v>17900</v>
      </c>
      <c r="G7" s="116">
        <f>IF(AND(Master!I5=Master!AB21),"",ROUND(132%*F7,0))</f>
        <v>23628</v>
      </c>
      <c r="H7" s="108">
        <f>IF(AND(Master!I$5=Master!AB$21),"",IF(AND(F7=""),"",ROUND(F7*Master!$E$5/100,0)))</f>
        <v>1790</v>
      </c>
      <c r="I7" s="116" t="str">
        <f>IF(AND(I6=""),"",IF(AND(Master!$I$5=Master!$AB$21),"",I6))</f>
        <v/>
      </c>
      <c r="J7" s="116" t="str">
        <f>IF(AND(J6=""),"",IF(AND(Master!$I$5=Master!$AB$21),"",J6))</f>
        <v/>
      </c>
      <c r="K7" s="303"/>
      <c r="L7" s="116" t="str">
        <f>IF(AND(L6=""),"",IF(AND(Master!$I$5=Master!$AB$21),"",L6))</f>
        <v/>
      </c>
      <c r="M7" s="352">
        <f>IF(AND(Master!I$5=Master!AB$21),"",IF(AND(Master!I$6=Master!AC$3),ROUND((F7+G7)*0.1,0),""))</f>
        <v>4153</v>
      </c>
      <c r="N7" s="116" t="str">
        <f>IF(AND(N6=""),"",IF(AND(Master!$I$5=Master!$AB$21),"",N6))</f>
        <v/>
      </c>
      <c r="O7" s="112">
        <f>IF(AND(C7=""),"",SUM(F7,G7,H7,I7,J7,K7,L7,N7))</f>
        <v>43318</v>
      </c>
      <c r="P7" s="116">
        <f>IF(AND(Master!I$5=Master!AB$21),"",P6)</f>
        <v>1100</v>
      </c>
      <c r="Q7" s="116" t="str">
        <f>IF(AND(Master!I$5=Master!AB$21),"",IF(AND(Master!I$6=Master!AC$2),Q6,""))</f>
        <v/>
      </c>
      <c r="R7" s="352" t="str">
        <f>IF(AND(Master!I$5=Master!AB$21),"",IF(AND(Master!I$6=Master!AC$2),R6,""))</f>
        <v/>
      </c>
      <c r="S7" s="352">
        <f>IF(AND(Master!I$5=Master!AB$21),"",IF(AND(Master!I$6=Master!AC$3),ROUND((F7+G7)*0.1,0),""))</f>
        <v>4153</v>
      </c>
      <c r="T7" s="116" t="str">
        <f>IF(AND(T6=""),"",IF(AND(Master!$I$5=Master!$AB$21),"",T6))</f>
        <v/>
      </c>
      <c r="U7" s="116" t="str">
        <f>IF(AND(U6=""),"",IF(AND(Master!$I$5=Master!$AB$21),"",U6))</f>
        <v/>
      </c>
      <c r="V7" s="116" t="str">
        <f>IF(AND(V6=""),"",IF(AND(Master!$I$5=Master!$AB$21),"",V6))</f>
        <v/>
      </c>
      <c r="W7" s="116" t="str">
        <f>IF(AND(W6=""),"",IF(AND(Master!$I$5=Master!$AB$21),"",W6))</f>
        <v/>
      </c>
      <c r="X7" s="116" t="str">
        <f>IF(AND(X6=""),"",IF(AND(Master!$I$5=Master!$AB$21),"",X6))</f>
        <v/>
      </c>
      <c r="Y7" s="359"/>
      <c r="Z7" s="116" t="str">
        <f>IF(AND(Z6=""),"",IF(AND(Master!$I$5=Master!$AB$21),"",Z6))</f>
        <v/>
      </c>
      <c r="AA7" s="36">
        <f t="shared" ref="AA7:AA25" si="0">IF(AND(C7=""),"",SUM(P7:Z7))</f>
        <v>5253</v>
      </c>
      <c r="AB7" s="35">
        <f t="shared" ref="AB7:AB25" si="1">IF(AND(C7=""),"",O7-AA7)</f>
        <v>38065</v>
      </c>
      <c r="AC7" s="9"/>
      <c r="AD7" s="324"/>
      <c r="AE7" s="37" t="e">
        <f>IF(#REF!=#REF!,1,0)</f>
        <v>#REF!</v>
      </c>
      <c r="AF7" s="20"/>
      <c r="AG7" s="362"/>
      <c r="AH7" s="362"/>
      <c r="AI7" s="362"/>
      <c r="AJ7" s="362"/>
      <c r="AK7" s="362"/>
      <c r="AL7" s="362"/>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c r="A8" s="72" t="s">
        <v>301</v>
      </c>
      <c r="B8" s="323">
        <v>2</v>
      </c>
      <c r="C8" s="111">
        <v>42826</v>
      </c>
      <c r="D8" s="7"/>
      <c r="E8" s="41"/>
      <c r="F8" s="116">
        <f>F7</f>
        <v>17900</v>
      </c>
      <c r="G8" s="116">
        <f>IF(AND(Master!I5=Master!AB21),"",ROUND(136%*F8,0))</f>
        <v>24344</v>
      </c>
      <c r="H8" s="108">
        <f>IF(AND(Master!I$5=Master!AB$21),"",IF(AND(F8=""),"",ROUND(F8*Master!$E$5/100,0)))</f>
        <v>1790</v>
      </c>
      <c r="I8" s="116" t="str">
        <f>IF(AND(I7=""),"",IF(AND(Master!$I$5=Master!$AB$21),"",I7))</f>
        <v/>
      </c>
      <c r="J8" s="116" t="str">
        <f>IF(AND(J7=""),"",IF(AND(Master!$I$5=Master!$AB$21),"",J7))</f>
        <v/>
      </c>
      <c r="K8" s="116"/>
      <c r="L8" s="116" t="str">
        <f>IF(AND(L7=""),"",IF(AND(Master!$I$5=Master!$AB$21),"",L7))</f>
        <v/>
      </c>
      <c r="M8" s="352">
        <f>IF(AND(Master!I$5=Master!AB$21),"",IF(AND(Master!I$6=Master!AC$3),ROUND((F8+G8)*0.1,0),""))</f>
        <v>4224</v>
      </c>
      <c r="N8" s="116" t="str">
        <f>IF(AND(N7=""),"",IF(AND(Master!$I$5=Master!$AB$21),"",N7))</f>
        <v/>
      </c>
      <c r="O8" s="112">
        <f t="shared" ref="O8:O25" si="2">IF(AND(C8=""),"",SUM(F8,G8,H8,I8,J8,K8,L8,N8))</f>
        <v>44034</v>
      </c>
      <c r="P8" s="116">
        <f>IF(AND(Master!I$5=Master!AB$21),"",P7)</f>
        <v>1100</v>
      </c>
      <c r="Q8" s="116" t="str">
        <f>IF(AND(Master!I$5=Master!AB$21),"",IF(AND(Master!I$6=Master!AC$2),Q7,""))</f>
        <v/>
      </c>
      <c r="R8" s="352" t="str">
        <f>IF(AND(Master!I$5=Master!AB$21),"",IF(AND(Master!I$6=Master!AC$2),R7,""))</f>
        <v/>
      </c>
      <c r="S8" s="352">
        <f>IF(AND(Master!I$5=Master!AB$21),"",IF(AND(Master!I$6=Master!AC$3),ROUND((F8+G8)*0.1,0),""))</f>
        <v>4224</v>
      </c>
      <c r="T8" s="116" t="str">
        <f>IF(AND(T7=""),"",IF(AND(Master!$I$5=Master!$AB$21),"",T7))</f>
        <v/>
      </c>
      <c r="U8" s="116" t="str">
        <f>IF(AND(U7=""),"",IF(AND(Master!$I$5=Master!$AB$21),"",U7))</f>
        <v/>
      </c>
      <c r="V8" s="116" t="str">
        <f>IF(AND(V7=""),"",IF(AND(Master!$I$5=Master!$AB$21),"",V7))</f>
        <v/>
      </c>
      <c r="W8" s="116" t="str">
        <f>IF(AND(W7=""),"",IF(AND(Master!$I$5=Master!$AB$21),"",W7))</f>
        <v/>
      </c>
      <c r="X8" s="116" t="str">
        <f>IF(AND(X7=""),"",IF(AND(Master!$I$5=Master!$AB$21),"",X7))</f>
        <v/>
      </c>
      <c r="Y8" s="122">
        <f>IF(AND(Y6=""),"",IF(AND(Master!I$5=Master!AB$21),"",Y6))</f>
        <v>253</v>
      </c>
      <c r="Z8" s="116" t="str">
        <f>IF(AND(Z7=""),"",IF(AND(Master!$I$5=Master!$AB$21),"",Z7))</f>
        <v/>
      </c>
      <c r="AA8" s="36">
        <f t="shared" si="0"/>
        <v>5577</v>
      </c>
      <c r="AB8" s="35">
        <f t="shared" si="1"/>
        <v>38457</v>
      </c>
      <c r="AC8" s="9"/>
      <c r="AD8" s="324"/>
      <c r="AE8" s="37" t="e">
        <f>IF(#REF!=#REF!,1,0)</f>
        <v>#REF!</v>
      </c>
      <c r="AF8" s="20"/>
      <c r="AG8" s="20"/>
      <c r="AH8" s="20"/>
      <c r="AI8" s="20"/>
      <c r="AJ8" s="20"/>
      <c r="AK8" s="20"/>
      <c r="AL8" s="20"/>
      <c r="AM8" s="20"/>
      <c r="AN8" s="20"/>
      <c r="AO8" s="20"/>
      <c r="AP8" s="20"/>
      <c r="AQ8" s="20"/>
      <c r="AR8" s="20"/>
      <c r="AS8" s="3">
        <v>1900</v>
      </c>
      <c r="AT8" s="20"/>
      <c r="AU8" s="20"/>
      <c r="AV8" s="20"/>
      <c r="AW8" s="20"/>
      <c r="AX8" s="20"/>
      <c r="AY8" s="20"/>
      <c r="AZ8" s="301">
        <f>IF(AND(Master!I$5=Master!AB$21),"",IF(AND(Master!E7=Master!AC3),"",IF(F6&lt;7001,190,IF(F6&lt;9001,300,IF(F6&gt;9000,480)))))</f>
        <v>480</v>
      </c>
      <c r="BA8" s="302">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c r="A9" s="32" t="s">
        <v>302</v>
      </c>
      <c r="B9" s="323">
        <v>3</v>
      </c>
      <c r="C9" s="111">
        <v>42856</v>
      </c>
      <c r="D9" s="7"/>
      <c r="E9" s="41"/>
      <c r="F9" s="116">
        <f t="shared" ref="F9:F10" si="3">F8</f>
        <v>17900</v>
      </c>
      <c r="G9" s="116">
        <f>IF(AND(Master!I5=Master!AB21),"",ROUND(136%*F9,0))</f>
        <v>24344</v>
      </c>
      <c r="H9" s="108">
        <f>IF(AND(Master!I$5=Master!AB$21),"",IF(AND(F9=""),"",ROUND(F9*Master!$E$5/100,0)))</f>
        <v>1790</v>
      </c>
      <c r="I9" s="116" t="str">
        <f>IF(AND(I8=""),"",IF(AND(Master!$I$5=Master!$AB$21),"",I8))</f>
        <v/>
      </c>
      <c r="J9" s="116" t="str">
        <f>IF(AND(J8=""),"",IF(AND(Master!$I$5=Master!$AB$21),"",J8))</f>
        <v/>
      </c>
      <c r="K9" s="116"/>
      <c r="L9" s="116" t="str">
        <f>IF(AND(L8=""),"",IF(AND(Master!$I$5=Master!$AB$21),"",L8))</f>
        <v/>
      </c>
      <c r="M9" s="352">
        <f>IF(AND(Master!I$5=Master!AB$21),"",IF(AND(Master!I$6=Master!AC$3),ROUND((F9+G9)*0.1,0),""))</f>
        <v>4224</v>
      </c>
      <c r="N9" s="116" t="str">
        <f>IF(AND(N8=""),"",IF(AND(Master!$I$5=Master!$AB$21),"",N8))</f>
        <v/>
      </c>
      <c r="O9" s="112">
        <f t="shared" si="2"/>
        <v>44034</v>
      </c>
      <c r="P9" s="116">
        <f>IF(AND(Master!I$5=Master!AB$21),"",P8)</f>
        <v>1100</v>
      </c>
      <c r="Q9" s="116" t="str">
        <f>IF(AND(Master!I$5=Master!AB$21),"",IF(AND(Master!I$6=Master!AC$2),Q8,""))</f>
        <v/>
      </c>
      <c r="R9" s="119" t="str">
        <f>IF(AND(Master!I$5=Master!AB$21),"",IF(AND(Master!I6=Master!AC3),"",IF(F9&lt;7001,205,IF(F9&lt;13001,341,IF(F9&lt;21001,511,680)))))</f>
        <v/>
      </c>
      <c r="S9" s="352">
        <f>IF(AND(Master!I$5=Master!AB$21),"",IF(AND(Master!I$6=Master!AC$3),ROUND((F9+G9)*0.1,0),""))</f>
        <v>4224</v>
      </c>
      <c r="T9" s="116" t="str">
        <f>IF(AND(T8=""),"",IF(AND(Master!$I$5=Master!$AB$21),"",T8))</f>
        <v/>
      </c>
      <c r="U9" s="116" t="str">
        <f>IF(AND(U8=""),"",IF(AND(Master!$I$5=Master!$AB$21),"",U8))</f>
        <v/>
      </c>
      <c r="V9" s="116" t="str">
        <f>IF(AND(V8=""),"",IF(AND(Master!$I$5=Master!$AB$21),"",V8))</f>
        <v/>
      </c>
      <c r="W9" s="116" t="str">
        <f>IF(AND(W8=""),"",IF(AND(Master!$I$5=Master!$AB$21),"",W8))</f>
        <v/>
      </c>
      <c r="X9" s="116" t="str">
        <f>IF(AND(X8=""),"",IF(AND(Master!$I$5=Master!$AB$21),"",X8))</f>
        <v/>
      </c>
      <c r="Y9" s="358"/>
      <c r="Z9" s="116" t="str">
        <f>IF(AND(Z8=""),"",IF(AND(Master!$I$5=Master!$AB$21),"",Z8))</f>
        <v/>
      </c>
      <c r="AA9" s="36">
        <f t="shared" si="0"/>
        <v>5324</v>
      </c>
      <c r="AB9" s="35">
        <f t="shared" si="1"/>
        <v>38710</v>
      </c>
      <c r="AC9" s="9"/>
      <c r="AD9" s="324"/>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c r="A10" s="72" t="s">
        <v>303</v>
      </c>
      <c r="B10" s="323">
        <v>4</v>
      </c>
      <c r="C10" s="111">
        <v>42887</v>
      </c>
      <c r="D10" s="7"/>
      <c r="E10" s="41"/>
      <c r="F10" s="116">
        <f t="shared" si="3"/>
        <v>17900</v>
      </c>
      <c r="G10" s="116">
        <f>IF(AND(Master!I5=Master!AB21),"",ROUND(136%*F10,0))</f>
        <v>24344</v>
      </c>
      <c r="H10" s="108">
        <f>IF(AND(Master!I$5=Master!AB$21),"",IF(AND(F10=""),"",ROUND(F10*Master!$E$5/100,0)))</f>
        <v>1790</v>
      </c>
      <c r="I10" s="116" t="str">
        <f>IF(AND(I9=""),"",IF(AND(Master!$I$5=Master!$AB$21),"",I9))</f>
        <v/>
      </c>
      <c r="J10" s="116" t="str">
        <f>IF(AND(J9=""),"",IF(AND(Master!$I$5=Master!$AB$21),"",J9))</f>
        <v/>
      </c>
      <c r="K10" s="116"/>
      <c r="L10" s="116" t="str">
        <f>IF(AND(L9=""),"",IF(AND(Master!$I$5=Master!$AB$21),"",L9))</f>
        <v/>
      </c>
      <c r="M10" s="352">
        <f>IF(AND(Master!I$5=Master!AB$21),"",IF(AND(Master!I$6=Master!AC$3),ROUND((F10+G10)*0.1,0),""))</f>
        <v>4224</v>
      </c>
      <c r="N10" s="116" t="str">
        <f>IF(AND(N9=""),"",IF(AND(Master!$I$5=Master!$AB$21),"",N9))</f>
        <v/>
      </c>
      <c r="O10" s="112">
        <f t="shared" si="2"/>
        <v>44034</v>
      </c>
      <c r="P10" s="116">
        <f>IF(AND(Master!I$5=Master!AB$21),"",P9)</f>
        <v>1100</v>
      </c>
      <c r="Q10" s="116" t="str">
        <f>IF(AND(Master!I$5=Master!AB$21),"",IF(AND(Master!I$6=Master!AC$2),Q9,""))</f>
        <v/>
      </c>
      <c r="R10" s="352" t="str">
        <f>IF(AND(Master!I$5=Master!AB$21),"",IF(AND(Master!I$6=Master!AC$2),R9,""))</f>
        <v/>
      </c>
      <c r="S10" s="352">
        <f>IF(AND(Master!I$5=Master!AB$21),"",IF(AND(Master!I$6=Master!AC$3),ROUND((F10+G10)*0.1,0),""))</f>
        <v>4224</v>
      </c>
      <c r="T10" s="116" t="str">
        <f>IF(AND(T9=""),"",IF(AND(Master!$I$5=Master!$AB$21),"",T9))</f>
        <v/>
      </c>
      <c r="U10" s="116" t="str">
        <f>IF(AND(U9=""),"",IF(AND(Master!$I$5=Master!$AB$21),"",U9))</f>
        <v/>
      </c>
      <c r="V10" s="116" t="str">
        <f>IF(AND(V9=""),"",IF(AND(Master!$I$5=Master!$AB$21),"",V9))</f>
        <v/>
      </c>
      <c r="W10" s="116" t="str">
        <f>IF(AND(W9=""),"",IF(AND(Master!$I$5=Master!$AB$21),"",W9))</f>
        <v/>
      </c>
      <c r="X10" s="116" t="str">
        <f>IF(AND(X9=""),"",IF(AND(Master!$I$5=Master!$AB$21),"",X9))</f>
        <v/>
      </c>
      <c r="Y10" s="358"/>
      <c r="Z10" s="116" t="str">
        <f>IF(AND(Z9=""),"",IF(AND(Master!$I$5=Master!$AB$21),"",Z9))</f>
        <v/>
      </c>
      <c r="AA10" s="36">
        <f t="shared" si="0"/>
        <v>5324</v>
      </c>
      <c r="AB10" s="35">
        <f t="shared" si="1"/>
        <v>38710</v>
      </c>
      <c r="AC10" s="9"/>
      <c r="AD10" s="324"/>
      <c r="AE10" s="37" t="e">
        <f>IF(#REF!=#REF!,1,0)</f>
        <v>#REF!</v>
      </c>
      <c r="AF10" s="20"/>
      <c r="AG10" s="20"/>
      <c r="AH10" s="20"/>
      <c r="AI10" s="20"/>
      <c r="AJ10" s="20"/>
      <c r="AK10" s="20"/>
      <c r="AL10" s="20"/>
      <c r="AM10" s="20"/>
      <c r="AN10" s="20"/>
      <c r="AO10" s="20"/>
      <c r="AP10" s="20"/>
      <c r="AQ10" s="20"/>
      <c r="AR10" s="20"/>
      <c r="AS10" s="3" t="s">
        <v>335</v>
      </c>
      <c r="AT10" s="20"/>
      <c r="AU10" s="20"/>
      <c r="AV10" s="20"/>
      <c r="AW10" s="20"/>
      <c r="AX10" s="20"/>
      <c r="AY10" s="20"/>
      <c r="AZ10" s="301">
        <f>IF(AND(Master!I$5=Master!AB$21),"",IF(AND(Master!E7=Master!AC3),"",IF(F15&lt;23101,620,IF(F15&gt;23100,1000))))</f>
        <v>1000</v>
      </c>
      <c r="BA10" s="302">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c r="A11" s="32" t="s">
        <v>304</v>
      </c>
      <c r="B11" s="323">
        <v>5</v>
      </c>
      <c r="C11" s="111">
        <v>42917</v>
      </c>
      <c r="D11" s="7"/>
      <c r="E11" s="41"/>
      <c r="F11" s="116">
        <f>IF(AND(Master!I$5=Master!AB$21),F10,ROUNDUP(ROUND(1.03*F10,0),-1))</f>
        <v>18440</v>
      </c>
      <c r="G11" s="116">
        <f>IF(AND(Master!I5=Master!AB21),"",ROUND(136%*F11,0))</f>
        <v>25078</v>
      </c>
      <c r="H11" s="108">
        <f>IF(AND(Master!I$5=Master!AB$21),"",IF(AND(F11=""),"",ROUND(F11*Master!$E$5/100,0)))</f>
        <v>1844</v>
      </c>
      <c r="I11" s="116" t="str">
        <f>IF(AND(I10=""),"",IF(AND(Master!$I$5=Master!$AB$21),"",I10))</f>
        <v/>
      </c>
      <c r="J11" s="116" t="str">
        <f>IF(AND(J10=""),"",IF(AND(Master!$I$5=Master!$AB$21),"",J10))</f>
        <v/>
      </c>
      <c r="K11" s="116"/>
      <c r="L11" s="116" t="str">
        <f>IF(AND(L10=""),"",IF(AND(Master!$I$5=Master!$AB$21),"",L10))</f>
        <v/>
      </c>
      <c r="M11" s="352">
        <f>IF(AND(Master!I$5=Master!AB$21),"",IF(AND(Master!I$6=Master!AC$3),ROUND((F11+G11)*0.1,0),""))</f>
        <v>4352</v>
      </c>
      <c r="N11" s="116" t="str">
        <f>IF(AND(N10=""),"",IF(AND(Master!$I$5=Master!$AB$21),"",N10))</f>
        <v/>
      </c>
      <c r="O11" s="112">
        <f t="shared" si="2"/>
        <v>45362</v>
      </c>
      <c r="P11" s="116">
        <f>IF(AND(Master!I$5=Master!AB$21),"",P10)</f>
        <v>1100</v>
      </c>
      <c r="Q11" s="116" t="str">
        <f>IF(AND(Master!I$5=Master!AB$21),"",IF(AND(Master!I$6=Master!AC$2),Q10,""))</f>
        <v/>
      </c>
      <c r="R11" s="352" t="str">
        <f>IF(AND(Master!I$5=Master!AB$21),"",IF(AND(Master!I$6=Master!AC$2),R10,""))</f>
        <v/>
      </c>
      <c r="S11" s="352">
        <f>IF(AND(Master!I$5=Master!AB$21),"",IF(AND(Master!I$6=Master!AC$3),ROUND((F11+G11)*0.1,0),""))</f>
        <v>4352</v>
      </c>
      <c r="T11" s="116" t="str">
        <f>IF(AND(T10=""),"",IF(AND(Master!$I$5=Master!$AB$21),"",T10))</f>
        <v/>
      </c>
      <c r="U11" s="116" t="str">
        <f>IF(AND(U10=""),"",IF(AND(Master!$I$5=Master!$AB$21),"",U10))</f>
        <v/>
      </c>
      <c r="V11" s="116" t="str">
        <f>IF(AND(V10=""),"",IF(AND(Master!$I$5=Master!$AB$21),"",V10))</f>
        <v/>
      </c>
      <c r="W11" s="116" t="str">
        <f>IF(AND(W10=""),"",IF(AND(Master!$I$5=Master!$AB$21),"",W10))</f>
        <v/>
      </c>
      <c r="X11" s="116" t="str">
        <f>IF(AND(X10=""),"",IF(AND(Master!$I$5=Master!$AB$21),"",X10))</f>
        <v/>
      </c>
      <c r="Y11" s="358"/>
      <c r="Z11" s="116" t="str">
        <f>IF(AND(Z10=""),"",IF(AND(Master!$I$5=Master!$AB$21),"",Z10))</f>
        <v/>
      </c>
      <c r="AA11" s="36">
        <f t="shared" si="0"/>
        <v>5452</v>
      </c>
      <c r="AB11" s="35">
        <f t="shared" si="1"/>
        <v>39910</v>
      </c>
      <c r="AC11" s="9"/>
      <c r="AD11" s="324"/>
      <c r="AE11" s="37" t="e">
        <f>IF(#REF!=#REF!,1,0)</f>
        <v>#REF!</v>
      </c>
      <c r="AF11" s="20"/>
      <c r="AG11" s="20"/>
      <c r="AH11" s="20"/>
      <c r="AI11" s="20"/>
      <c r="AJ11" s="20"/>
      <c r="AK11" s="20"/>
      <c r="AL11" s="20"/>
      <c r="AM11" s="20"/>
      <c r="AN11" s="20"/>
      <c r="AO11" s="20"/>
      <c r="AP11" s="20"/>
      <c r="AQ11" s="20"/>
      <c r="AR11" s="20"/>
      <c r="AS11" s="3" t="s">
        <v>336</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c r="A12" s="72" t="s">
        <v>305</v>
      </c>
      <c r="B12" s="323">
        <v>6</v>
      </c>
      <c r="C12" s="111">
        <v>42948</v>
      </c>
      <c r="D12" s="7"/>
      <c r="E12" s="41"/>
      <c r="F12" s="116">
        <f>F11</f>
        <v>18440</v>
      </c>
      <c r="G12" s="116">
        <f>IF(AND(Master!I5=Master!AB21),"",ROUND(136%*F12,0))</f>
        <v>25078</v>
      </c>
      <c r="H12" s="108">
        <f>IF(AND(Master!I$5=Master!AB$21),"",IF(AND(F12=""),"",ROUND(F12*Master!$E$5/100,0)))</f>
        <v>1844</v>
      </c>
      <c r="I12" s="116" t="str">
        <f>IF(AND(I11=""),"",IF(AND(Master!$I$5=Master!$AB$21),"",I11))</f>
        <v/>
      </c>
      <c r="J12" s="116" t="str">
        <f>IF(AND(J11=""),"",IF(AND(Master!$I$5=Master!$AB$21),"",J11))</f>
        <v/>
      </c>
      <c r="K12" s="116"/>
      <c r="L12" s="116" t="str">
        <f>IF(AND(L11=""),"",IF(AND(Master!$I$5=Master!$AB$21),"",L11))</f>
        <v/>
      </c>
      <c r="M12" s="352">
        <f>IF(AND(Master!I$5=Master!AB$21),"",IF(AND(Master!I$6=Master!AC$3),ROUND((F12+G12)*0.1,0),""))</f>
        <v>4352</v>
      </c>
      <c r="N12" s="116" t="str">
        <f>IF(AND(N11=""),"",IF(AND(Master!$I$5=Master!$AB$21),"",N11))</f>
        <v/>
      </c>
      <c r="O12" s="112">
        <f t="shared" si="2"/>
        <v>45362</v>
      </c>
      <c r="P12" s="116">
        <f>IF(AND(Master!I$5=Master!AB$21),"",P11)</f>
        <v>1100</v>
      </c>
      <c r="Q12" s="116" t="str">
        <f>IF(AND(Master!I$5=Master!AB$21),"",IF(AND(Master!I$6=Master!AC$2),Q11,""))</f>
        <v/>
      </c>
      <c r="R12" s="352" t="str">
        <f>IF(AND(Master!I$5=Master!AB$21),"",IF(AND(Master!I$6=Master!AC$2),R11,""))</f>
        <v/>
      </c>
      <c r="S12" s="352">
        <f>IF(AND(Master!I$5=Master!AB$21),"",IF(AND(Master!I$6=Master!AC$3),ROUND((F12+G12)*0.1,0),""))</f>
        <v>4352</v>
      </c>
      <c r="T12" s="116" t="str">
        <f>IF(AND(T11=""),"",IF(AND(Master!$I$5=Master!$AB$21),"",T11))</f>
        <v/>
      </c>
      <c r="U12" s="116" t="str">
        <f>IF(AND(U11=""),"",IF(AND(Master!$I$5=Master!$AB$21),"",U11))</f>
        <v/>
      </c>
      <c r="V12" s="116" t="str">
        <f>IF(AND(V11=""),"",IF(AND(Master!$I$5=Master!$AB$21),"",V11))</f>
        <v/>
      </c>
      <c r="W12" s="116" t="str">
        <f>IF(AND(W11=""),"",IF(AND(Master!$I$5=Master!$AB$21),"",W11))</f>
        <v/>
      </c>
      <c r="X12" s="116" t="str">
        <f>IF(AND(X11=""),"",IF(AND(Master!$I$5=Master!$AB$21),"",X11))</f>
        <v/>
      </c>
      <c r="Y12" s="358"/>
      <c r="Z12" s="116" t="str">
        <f>IF(AND(Z11=""),"",IF(AND(Master!$I$5=Master!$AB$21),"",Z11))</f>
        <v/>
      </c>
      <c r="AA12" s="36">
        <f t="shared" si="0"/>
        <v>5452</v>
      </c>
      <c r="AB12" s="35">
        <f t="shared" si="1"/>
        <v>39910</v>
      </c>
      <c r="AC12" s="9"/>
      <c r="AD12" s="324"/>
      <c r="AE12" s="37" t="e">
        <f>IF(#REF!=#REF!,1,0)</f>
        <v>#REF!</v>
      </c>
      <c r="AF12" s="20"/>
      <c r="AG12" s="20"/>
      <c r="AH12" s="20"/>
      <c r="AI12" s="20"/>
      <c r="AJ12" s="20"/>
      <c r="AK12" s="20"/>
      <c r="AL12" s="20"/>
      <c r="AM12" s="20"/>
      <c r="AN12" s="363">
        <v>43009</v>
      </c>
      <c r="AO12" s="4"/>
      <c r="AP12" s="4"/>
      <c r="AQ12" s="4"/>
      <c r="AR12" s="20"/>
      <c r="AS12" s="3" t="s">
        <v>337</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c r="A13" s="32" t="s">
        <v>306</v>
      </c>
      <c r="B13" s="323">
        <v>7</v>
      </c>
      <c r="C13" s="111">
        <v>42979</v>
      </c>
      <c r="D13" s="7"/>
      <c r="E13" s="41"/>
      <c r="F13" s="116">
        <f t="shared" ref="F13:F14" si="4">F12</f>
        <v>18440</v>
      </c>
      <c r="G13" s="116">
        <f>IF(AND(Master!I5=Master!AB21),"",ROUND(136%*F13,0))</f>
        <v>25078</v>
      </c>
      <c r="H13" s="108">
        <f>IF(AND(Master!I$5=Master!AB$21),"",IF(AND(F13=""),"",ROUND(F13*Master!$E$5/100,0)))</f>
        <v>1844</v>
      </c>
      <c r="I13" s="116" t="str">
        <f>IF(AND(I12=""),"",IF(AND(Master!$I$5=Master!$AB$21),"",I12))</f>
        <v/>
      </c>
      <c r="J13" s="116" t="str">
        <f>IF(AND(J12=""),"",IF(AND(Master!$I$5=Master!$AB$21),"",J12))</f>
        <v/>
      </c>
      <c r="K13" s="116"/>
      <c r="L13" s="116" t="str">
        <f>IF(AND(L12=""),"",IF(AND(Master!$I$5=Master!$AB$21),"",L12))</f>
        <v/>
      </c>
      <c r="M13" s="352">
        <f>IF(AND(Master!I$5=Master!AB$21),"",IF(AND(Master!I$6=Master!AC$3),ROUND((F13+G13)*0.1,0),""))</f>
        <v>4352</v>
      </c>
      <c r="N13" s="116" t="str">
        <f>IF(AND(N12=""),"",IF(AND(Master!$I$5=Master!$AB$21),"",N12))</f>
        <v/>
      </c>
      <c r="O13" s="112">
        <f t="shared" si="2"/>
        <v>45362</v>
      </c>
      <c r="P13" s="116">
        <f>IF(AND(Master!I$5=Master!AB$21),"",P12)</f>
        <v>1100</v>
      </c>
      <c r="Q13" s="116" t="str">
        <f>IF(AND(Master!I$5=Master!AB$21),"",IF(AND(Master!I$6=Master!AC$2),Q12,""))</f>
        <v/>
      </c>
      <c r="R13" s="352" t="str">
        <f>IF(AND(Master!I$5=Master!AB$21),"",IF(AND(Master!I$6=Master!AC$2),R12,""))</f>
        <v/>
      </c>
      <c r="S13" s="352">
        <f>IF(AND(Master!I$5=Master!AB$21),"",IF(AND(Master!I$6=Master!AC$3),ROUND((F13+G13)*0.1,0),""))</f>
        <v>4352</v>
      </c>
      <c r="T13" s="116" t="str">
        <f>IF(AND(T12=""),"",IF(AND(Master!$I$5=Master!$AB$21),"",T12))</f>
        <v/>
      </c>
      <c r="U13" s="116" t="str">
        <f>IF(AND(U12=""),"",IF(AND(Master!$I$5=Master!$AB$21),"",U12))</f>
        <v/>
      </c>
      <c r="V13" s="116" t="str">
        <f>IF(AND(V12=""),"",IF(AND(Master!$I$5=Master!$AB$21),"",V12))</f>
        <v/>
      </c>
      <c r="W13" s="116" t="str">
        <f>IF(AND(W12=""),"",IF(AND(Master!$I$5=Master!$AB$21),"",W12))</f>
        <v/>
      </c>
      <c r="X13" s="116" t="str">
        <f>IF(AND(X12=""),"",IF(AND(Master!$I$5=Master!$AB$21),"",X12))</f>
        <v/>
      </c>
      <c r="Y13" s="358"/>
      <c r="Z13" s="116" t="str">
        <f>IF(AND(Z12=""),"",IF(AND(Master!$I$5=Master!$AB$21),"",Z12))</f>
        <v/>
      </c>
      <c r="AA13" s="36">
        <f t="shared" si="0"/>
        <v>5452</v>
      </c>
      <c r="AB13" s="35">
        <f t="shared" si="1"/>
        <v>39910</v>
      </c>
      <c r="AC13" s="9"/>
      <c r="AD13" s="324"/>
      <c r="AE13" s="37" t="e">
        <f>IF(#REF!=#REF!,1,0)</f>
        <v>#REF!</v>
      </c>
      <c r="AF13" s="20"/>
      <c r="AG13" s="20"/>
      <c r="AH13" s="20"/>
      <c r="AI13" s="20"/>
      <c r="AJ13" s="20"/>
      <c r="AK13" s="20"/>
      <c r="AL13" s="20"/>
      <c r="AM13" s="20"/>
      <c r="AN13" s="363">
        <v>43040</v>
      </c>
      <c r="AO13" s="4"/>
      <c r="AP13" s="4"/>
      <c r="AQ13" s="4"/>
      <c r="AR13" s="20"/>
      <c r="AS13" s="3" t="s">
        <v>338</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c r="A14" s="72" t="s">
        <v>307</v>
      </c>
      <c r="B14" s="323">
        <v>8</v>
      </c>
      <c r="C14" s="111">
        <v>43009</v>
      </c>
      <c r="D14" s="7"/>
      <c r="E14" s="41"/>
      <c r="F14" s="116">
        <f t="shared" si="4"/>
        <v>18440</v>
      </c>
      <c r="G14" s="116">
        <f>IF(AND(Master!I5=Master!AB21),"",ROUND(139%*F14,0))</f>
        <v>25632</v>
      </c>
      <c r="H14" s="108">
        <f>IF(AND(Master!I$5=Master!AB$21),"",IF(AND(F14=""),"",ROUND(F14*Master!$E$5/100,0)))</f>
        <v>1844</v>
      </c>
      <c r="I14" s="116" t="str">
        <f>IF(AND(I13=""),"",IF(AND(Master!$I$5=Master!$AB$21),"",I13))</f>
        <v/>
      </c>
      <c r="J14" s="116" t="str">
        <f>IF(AND(J13=""),"",IF(AND(Master!$I$5=Master!$AB$21),"",J13))</f>
        <v/>
      </c>
      <c r="K14" s="116"/>
      <c r="L14" s="116" t="str">
        <f>IF(AND(L13=""),"",IF(AND(Master!$I$5=Master!$AB$21),"",L13))</f>
        <v/>
      </c>
      <c r="M14" s="352">
        <f>IF(AND(Master!I$5=Master!AB$21),"",IF(AND(Master!I$6=Master!AC$3),ROUND((F14+G14)*0.1,0),""))</f>
        <v>4407</v>
      </c>
      <c r="N14" s="116" t="str">
        <f>IF(AND(N13=""),"",IF(AND(Master!$I$5=Master!$AB$21),"",N13))</f>
        <v/>
      </c>
      <c r="O14" s="112">
        <f t="shared" si="2"/>
        <v>45916</v>
      </c>
      <c r="P14" s="116">
        <f>IF(AND(Master!I$5=Master!AB$21),"",P13)</f>
        <v>1100</v>
      </c>
      <c r="Q14" s="116" t="str">
        <f>IF(AND(Master!I$5=Master!AB$21),"",IF(AND(Master!I$6=Master!AC$2),Q13,""))</f>
        <v/>
      </c>
      <c r="R14" s="352" t="str">
        <f>IF(AND(Master!I$5=Master!AB$21),"",IF(AND(Master!I$6=Master!AC$2),R13,""))</f>
        <v/>
      </c>
      <c r="S14" s="352">
        <f>IF(AND(Master!I$5=Master!AB$21),"",IF(AND(Master!I$6=Master!AC$3),ROUND((F14+G14)*0.1,0),""))</f>
        <v>4407</v>
      </c>
      <c r="T14" s="116" t="str">
        <f>IF(AND(T13=""),"",IF(AND(Master!$I$5=Master!$AB$21),"",T13))</f>
        <v/>
      </c>
      <c r="U14" s="116" t="str">
        <f>IF(AND(U13=""),"",IF(AND(Master!$I$5=Master!$AB$21),"",U13))</f>
        <v/>
      </c>
      <c r="V14" s="116" t="str">
        <f>IF(AND(V13=""),"",IF(AND(Master!$I$5=Master!$AB$21),"",V13))</f>
        <v/>
      </c>
      <c r="W14" s="116" t="str">
        <f>IF(AND(W13=""),"",IF(AND(Master!$I$5=Master!$AB$21),"",W13))</f>
        <v/>
      </c>
      <c r="X14" s="116" t="str">
        <f>IF(AND(X13=""),"",IF(AND(Master!$I$5=Master!$AB$21),"",X13))</f>
        <v/>
      </c>
      <c r="Y14" s="358"/>
      <c r="Z14" s="116" t="str">
        <f>IF(AND(Z13=""),"",IF(AND(Master!$I$5=Master!$AB$21),"",Z13))</f>
        <v/>
      </c>
      <c r="AA14" s="36">
        <f t="shared" si="0"/>
        <v>5507</v>
      </c>
      <c r="AB14" s="35">
        <f t="shared" si="1"/>
        <v>40409</v>
      </c>
      <c r="AC14" s="9"/>
      <c r="AD14" s="324"/>
      <c r="AE14" s="37" t="e">
        <f>IF(#REF!=#REF!,1,0)</f>
        <v>#REF!</v>
      </c>
      <c r="AF14" s="20"/>
      <c r="AG14" s="20"/>
      <c r="AH14" s="20"/>
      <c r="AI14" s="20"/>
      <c r="AJ14" s="20"/>
      <c r="AK14" s="20"/>
      <c r="AL14" s="20"/>
      <c r="AM14" s="20"/>
      <c r="AN14" s="363">
        <v>43070</v>
      </c>
      <c r="AO14" s="4"/>
      <c r="AP14" s="4"/>
      <c r="AQ14" s="4"/>
      <c r="AR14" s="20"/>
      <c r="AS14" s="3" t="s">
        <v>339</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c r="A15" s="32" t="s">
        <v>308</v>
      </c>
      <c r="B15" s="323">
        <v>9</v>
      </c>
      <c r="C15" s="346">
        <v>43040</v>
      </c>
      <c r="D15" s="7"/>
      <c r="E15" s="41"/>
      <c r="F15" s="366">
        <f>IF(AND(AQ17=""),F14,AQ17)</f>
        <v>47900</v>
      </c>
      <c r="G15" s="366">
        <f>IF(AND(Master!I$5=Master!AB$21),"",IF(AND(F15=F14),G14,ROUND(5%*F15,0)))</f>
        <v>2395</v>
      </c>
      <c r="H15" s="366">
        <f>IF(AND(Master!I$5=Master!AB$21),"",IF(AND(F15=""),"",IF(AND(F15=F14),H14,ROUND(F15*Master!$E$6/100,0))))</f>
        <v>3832</v>
      </c>
      <c r="I15" s="116" t="str">
        <f>IF(AND(I14=""),"",IF(AND(Master!$I$5=Master!$AB$21),"",I14))</f>
        <v/>
      </c>
      <c r="J15" s="116" t="str">
        <f>IF(AND(J14=""),"",IF(AND(Master!$I$5=Master!$AB$21),"",J14))</f>
        <v/>
      </c>
      <c r="K15" s="116"/>
      <c r="L15" s="119" t="str">
        <f>IF(AND(F15=""),"",IF(AND(Master!E7=Master!AB3),"",IF(AND(Master!E7=""),"",IF(AND(Master!I7=Master!AD11),AZ10,IF(AND(Master!I7=Master!AD12),BA10,IF(AND(Master!I7=Master!AD13),BA10,IF(AND(Master!I7=Master!AD14),BA10,IF(AND(Master!I7=Master!AD15),BA10,""))))))))</f>
        <v/>
      </c>
      <c r="M15" s="352">
        <f>IF(AND(Master!I$5=Master!AB$21),"",IF(AND(Master!I$6=Master!AC$3),ROUND((F15+G15)*0.1,0),""))</f>
        <v>5030</v>
      </c>
      <c r="N15" s="116" t="str">
        <f>IF(AND(N14=""),"",IF(AND(Master!$I$5=Master!$AB$21),"",N14))</f>
        <v/>
      </c>
      <c r="O15" s="112">
        <f t="shared" si="2"/>
        <v>54127</v>
      </c>
      <c r="P15" s="116">
        <f>IF(AND(Master!I$5=Master!AB$21),"",P14)</f>
        <v>1100</v>
      </c>
      <c r="Q15" s="116" t="str">
        <f>IF(AND(Master!I$5=Master!AB$21),"",IF(AND(Master!I$6=Master!AC$2),Q14,""))</f>
        <v/>
      </c>
      <c r="R15" s="119" t="str">
        <f>IF(AND(Master!I$5=Master!AB$21),"",IF(AND(Master!I$6=Master!AC$3),"",IF(AND(F15=F14),R14,IF(F15&lt;18001,205,IF(F15&lt;33501,341,IF(F15&lt;54001,511,680))))))</f>
        <v/>
      </c>
      <c r="S15" s="352">
        <f>IF(AND(Master!I$5=Master!AB$21),ROUND((F15)*0.1,0),IF(AND(Master!I$6=Master!AC$3),ROUND((F15+G15)*0.1,0),""))</f>
        <v>5030</v>
      </c>
      <c r="T15" s="116" t="str">
        <f>IF(AND(T14=""),"",IF(AND(Master!$I$5=Master!$AB$21),"",T14))</f>
        <v/>
      </c>
      <c r="U15" s="116" t="str">
        <f>IF(AND(U14=""),"",IF(AND(Master!$I$5=Master!$AB$21),"",U14))</f>
        <v/>
      </c>
      <c r="V15" s="116" t="str">
        <f>IF(AND(V14=""),"",IF(AND(Master!$I$5=Master!$AB$21),"",V14))</f>
        <v/>
      </c>
      <c r="W15" s="116" t="str">
        <f>IF(AND(W14=""),"",IF(AND(Master!$I$5=Master!$AB$21),"",W14))</f>
        <v/>
      </c>
      <c r="X15" s="116" t="str">
        <f>IF(AND(X14=""),"",IF(AND(Master!$I$5=Master!$AB$21),"",X14))</f>
        <v/>
      </c>
      <c r="Y15" s="358"/>
      <c r="Z15" s="116" t="str">
        <f>IF(AND(Z14=""),"",IF(AND(Master!$I$5=Master!$AB$21),"",Z14))</f>
        <v/>
      </c>
      <c r="AA15" s="36">
        <f t="shared" si="0"/>
        <v>6130</v>
      </c>
      <c r="AB15" s="35">
        <f t="shared" si="1"/>
        <v>47997</v>
      </c>
      <c r="AC15" s="9"/>
      <c r="AD15" s="325"/>
      <c r="AE15" s="37" t="e">
        <f>IF(#REF!=#REF!,1,0)</f>
        <v>#REF!</v>
      </c>
      <c r="AF15" s="20"/>
      <c r="AG15" s="20"/>
      <c r="AH15" s="20"/>
      <c r="AI15" s="20"/>
      <c r="AJ15" s="20"/>
      <c r="AK15" s="20"/>
      <c r="AL15" s="20"/>
      <c r="AM15" s="20"/>
      <c r="AN15" s="363">
        <v>43101</v>
      </c>
      <c r="AO15" s="4"/>
      <c r="AP15" s="4">
        <f>IF(AND(E49=""),"",E49)</f>
        <v>47900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c r="A16" s="72" t="s">
        <v>309</v>
      </c>
      <c r="B16" s="323">
        <v>10</v>
      </c>
      <c r="C16" s="111">
        <v>43070</v>
      </c>
      <c r="D16" s="7"/>
      <c r="E16" s="41"/>
      <c r="F16" s="366">
        <f t="shared" ref="F16:F18" si="5">IF(AND(AQ18=""),F15,AQ18)</f>
        <v>47900</v>
      </c>
      <c r="G16" s="366">
        <f>IF(AND(Master!I$5=Master!AB$21),"",IF(AND(F16=F15),G15,ROUND(5%*F16,0)))</f>
        <v>2395</v>
      </c>
      <c r="H16" s="366">
        <f>IF(AND(Master!I$5=Master!AB$21),"",IF(AND(F16=""),"",IF(AND(F16=F15),H15,ROUND(F16*Master!$E$6/100,0))))</f>
        <v>3832</v>
      </c>
      <c r="I16" s="116" t="str">
        <f>IF(AND(I15=""),"",IF(AND(Master!$I$5=Master!$AB$21),"",I15))</f>
        <v/>
      </c>
      <c r="J16" s="116" t="str">
        <f>IF(AND(J15=""),"",IF(AND(Master!$I$5=Master!$AB$21),"",J15))</f>
        <v/>
      </c>
      <c r="K16" s="116"/>
      <c r="L16" s="116" t="str">
        <f>IF(AND(F16=""),"",IF(AND(Master!E7=Master!AB3),"",IF(AND(Master!E7=""),"",IF(AND(Master!I7=Master!AD11),AZ11,IF(AND(Master!I7=Master!AD12),BA11,IF(AND(Master!I7=Master!AD13),BA11,IF(AND(Master!I7=Master!AD14),BA11,IF(AND(Master!I7=Master!AD15),BA11,""))))))))</f>
        <v/>
      </c>
      <c r="M16" s="352">
        <f>IF(AND(Master!I$5=Master!AB$21),"",IF(AND(Master!I$6=Master!AC$3),ROUND((F16+G16)*0.1,0),""))</f>
        <v>5030</v>
      </c>
      <c r="N16" s="116" t="str">
        <f>IF(AND(N15=""),"",IF(AND(Master!$I$5=Master!$AB$21),"",N15))</f>
        <v/>
      </c>
      <c r="O16" s="112">
        <f t="shared" si="2"/>
        <v>54127</v>
      </c>
      <c r="P16" s="116">
        <f>IF(AND(Master!I$5=Master!AB$21),"",P15)</f>
        <v>1100</v>
      </c>
      <c r="Q16" s="116" t="str">
        <f>IF(AND(Master!I$5=Master!AB$21),"",IF(AND(Master!I$6=Master!AC$2),Q15,""))</f>
        <v/>
      </c>
      <c r="R16" s="386" t="str">
        <f>IF(AND(Master!I$5=Master!AB$21),"",IF(AND(Master!I$6=Master!AC$3),"",IF(AND(F16=F15),R15,IF(F16&lt;18001,205,IF(F16&lt;33501,341,IF(F16&lt;54001,511,680))))))</f>
        <v/>
      </c>
      <c r="S16" s="352">
        <f>IF(AND(Master!I$5=Master!AB$21),ROUND((F16)*0.1,0),IF(AND(Master!I$6=Master!AC$3),ROUND((F16+G16)*0.1,0),""))</f>
        <v>5030</v>
      </c>
      <c r="T16" s="116" t="str">
        <f>IF(AND(T15=""),"",IF(AND(Master!$I$5=Master!$AB$21),"",T15))</f>
        <v/>
      </c>
      <c r="U16" s="116" t="str">
        <f>IF(AND(U15=""),"",IF(AND(Master!$I$5=Master!$AB$21),"",U15))</f>
        <v/>
      </c>
      <c r="V16" s="116" t="str">
        <f>IF(AND(V15=""),"",IF(AND(Master!$I$5=Master!$AB$21),"",V15))</f>
        <v/>
      </c>
      <c r="W16" s="116" t="str">
        <f>IF(AND(W15=""),"",IF(AND(Master!$I$5=Master!$AB$21),"",W15))</f>
        <v/>
      </c>
      <c r="X16" s="116" t="str">
        <f>IF(AND(X15=""),"",IF(AND(Master!$I$5=Master!$AB$21),"",X15))</f>
        <v/>
      </c>
      <c r="Y16" s="358"/>
      <c r="Z16" s="116" t="str">
        <f>IF(AND(Z15=""),"",IF(AND(Master!$I$5=Master!$AB$21),"",Z15))</f>
        <v/>
      </c>
      <c r="AA16" s="36">
        <f t="shared" si="0"/>
        <v>6130</v>
      </c>
      <c r="AB16" s="35">
        <f t="shared" si="1"/>
        <v>47997</v>
      </c>
      <c r="AC16" s="9"/>
      <c r="AD16" s="325"/>
      <c r="AE16" s="37" t="e">
        <f>IF(#REF!=#REF!,1,0)</f>
        <v>#REF!</v>
      </c>
      <c r="AF16" s="20"/>
      <c r="AG16" s="20"/>
      <c r="AH16" s="20"/>
      <c r="AI16" s="20"/>
      <c r="AJ16" s="20"/>
      <c r="AK16" s="20"/>
      <c r="AL16" s="20"/>
      <c r="AM16" s="20"/>
      <c r="AN16" s="363">
        <v>43132</v>
      </c>
      <c r="AO16" s="4">
        <v>10</v>
      </c>
      <c r="AP16" s="364">
        <f>E2</f>
        <v>43040</v>
      </c>
      <c r="AQ16" s="365" t="str">
        <f>IF(AND($AP$16=$AN$13),"",IF(AND($AP$16=$AN$14),"",IF(AND($AP$16=$AN$15),"",IF(AND($AP$16=$AN$16),"",IF(AND($AP$16=$AN$17),"",$AP$15)))))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c r="A17" s="32" t="s">
        <v>310</v>
      </c>
      <c r="B17" s="323">
        <v>11</v>
      </c>
      <c r="C17" s="111">
        <v>43101</v>
      </c>
      <c r="D17" s="7"/>
      <c r="E17" s="41"/>
      <c r="F17" s="366">
        <f t="shared" si="5"/>
        <v>47900</v>
      </c>
      <c r="G17" s="366">
        <f>IF(AND(Master!I$5=Master!AB$21),"",IF(AND(F17=F16),G16,ROUND(5%*F17,0)))</f>
        <v>2395</v>
      </c>
      <c r="H17" s="366">
        <f>IF(AND(Master!I$5=Master!AB$21),"",IF(AND(F17=""),"",IF(AND(F17=F16),H16,ROUND(F17*Master!$E$6/100,0))))</f>
        <v>3832</v>
      </c>
      <c r="I17" s="116" t="str">
        <f>IF(AND(I16=""),"",IF(AND(Master!$I$5=Master!$AB$21),"",I16))</f>
        <v/>
      </c>
      <c r="J17" s="116" t="str">
        <f>IF(AND(J16=""),"",IF(AND(Master!$I$5=Master!$AB$21),"",J16))</f>
        <v/>
      </c>
      <c r="K17" s="116"/>
      <c r="L17" s="116" t="str">
        <f>IF(AND(L16=""),"",IF(AND(Master!$I$5=Master!$AB$21),"",L16))</f>
        <v/>
      </c>
      <c r="M17" s="352">
        <f>IF(AND(Master!I$5=Master!AB$21),"",IF(AND(Master!I$6=Master!AC$3),ROUND((F17+G17)*0.1,0),""))</f>
        <v>5030</v>
      </c>
      <c r="N17" s="116" t="str">
        <f>IF(AND(N16=""),"",IF(AND(Master!$I$5=Master!$AB$21),"",N16))</f>
        <v/>
      </c>
      <c r="O17" s="112">
        <f t="shared" si="2"/>
        <v>54127</v>
      </c>
      <c r="P17" s="116">
        <f>IF(AND(Master!I$5=Master!AB$21),"",P16)</f>
        <v>1100</v>
      </c>
      <c r="Q17" s="116" t="str">
        <f>IF(AND(Master!I$5=Master!AB$21),"",IF(AND(Master!I$6=Master!AC$2),Q16,""))</f>
        <v/>
      </c>
      <c r="R17" s="386" t="str">
        <f>IF(AND(Master!I$5=Master!AB$21),"",IF(AND(Master!I$6=Master!AC$3),"",IF(AND(F17=F16),R16,IF(F17&lt;18001,205,IF(F17&lt;33501,341,IF(F17&lt;54001,511,680))))))</f>
        <v/>
      </c>
      <c r="S17" s="352">
        <f>IF(AND(Master!I$5=Master!AB$21),ROUND((F17)*0.1,0),IF(AND(Master!I$6=Master!AC$3),ROUND((F17+G17)*0.1,0),""))</f>
        <v>5030</v>
      </c>
      <c r="T17" s="116" t="str">
        <f>IF(AND(T16=""),"",IF(AND(Master!$I$5=Master!$AB$21),"",T16))</f>
        <v/>
      </c>
      <c r="U17" s="116" t="str">
        <f>IF(AND(U16=""),"",IF(AND(Master!$I$5=Master!$AB$21),"",U16))</f>
        <v/>
      </c>
      <c r="V17" s="116" t="str">
        <f>IF(AND(V16=""),"",IF(AND(Master!$I$5=Master!$AB$21),"",V16))</f>
        <v/>
      </c>
      <c r="W17" s="116" t="str">
        <f>IF(AND(W16=""),"",IF(AND(Master!$I$5=Master!$AB$21),"",W16))</f>
        <v/>
      </c>
      <c r="X17" s="116" t="str">
        <f>IF(AND(X16=""),"",IF(AND(Master!$I$5=Master!$AB$21),"",X16))</f>
        <v/>
      </c>
      <c r="Y17" s="358"/>
      <c r="Z17" s="116" t="str">
        <f>IF(AND(Z16=""),"",IF(AND(Master!$I$5=Master!$AB$21),"",Z16))</f>
        <v/>
      </c>
      <c r="AA17" s="36">
        <f t="shared" si="0"/>
        <v>6130</v>
      </c>
      <c r="AB17" s="35">
        <f t="shared" si="1"/>
        <v>47997</v>
      </c>
      <c r="AC17" s="9"/>
      <c r="AD17" s="325"/>
      <c r="AE17" s="37" t="e">
        <f>IF(#REF!=#REF!,1,0)</f>
        <v>#REF!</v>
      </c>
      <c r="AF17" s="20"/>
      <c r="AG17" s="20"/>
      <c r="AH17" s="20"/>
      <c r="AI17" s="20"/>
      <c r="AJ17" s="20"/>
      <c r="AK17" s="20"/>
      <c r="AL17" s="20"/>
      <c r="AM17" s="20"/>
      <c r="AN17" s="363">
        <v>43160</v>
      </c>
      <c r="AO17" s="4">
        <v>11</v>
      </c>
      <c r="AP17" s="4"/>
      <c r="AQ17" s="365">
        <f>IF(AND($AP$16=$AN$14),"",IF(AND($AP$16=$AN$15),"",IF(AND($AP$16=$AN$16),"",IF(AND($AP$16=$AN$17),"",$AP$15))))</f>
        <v>47900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c r="A18" s="72" t="s">
        <v>311</v>
      </c>
      <c r="B18" s="323">
        <v>12</v>
      </c>
      <c r="C18" s="111">
        <v>43132</v>
      </c>
      <c r="D18" s="7"/>
      <c r="E18" s="41"/>
      <c r="F18" s="366">
        <f t="shared" si="5"/>
        <v>47900</v>
      </c>
      <c r="G18" s="366">
        <f>IF(AND(Master!I$5=Master!AB$21),"",IF(AND(F18=F17),G17,ROUND(5%*F18,0)))</f>
        <v>2395</v>
      </c>
      <c r="H18" s="366">
        <f>IF(AND(Master!I$5=Master!AB$21),"",IF(AND(F18=""),"",IF(AND(F18=F17),H17,ROUND(F18*Master!$E$6/100,0))))</f>
        <v>3832</v>
      </c>
      <c r="I18" s="116" t="str">
        <f>IF(AND(I17=""),"",IF(AND(Master!$I$5=Master!$AB$21),"",I17))</f>
        <v/>
      </c>
      <c r="J18" s="116" t="str">
        <f>IF(AND(J17=""),"",IF(AND(Master!$I$5=Master!$AB$21),"",J17))</f>
        <v/>
      </c>
      <c r="K18" s="116"/>
      <c r="L18" s="116" t="str">
        <f>IF(AND(L17=""),"",IF(AND(Master!$I$5=Master!$AB$21),"",L17))</f>
        <v/>
      </c>
      <c r="M18" s="352">
        <f>IF(AND(Master!I$5=Master!AB$21),"",IF(AND(Master!I$6=Master!AC$3),ROUND((F18+G18)*0.1,0),""))</f>
        <v>5030</v>
      </c>
      <c r="N18" s="116" t="str">
        <f>IF(AND(N17=""),"",IF(AND(Master!$I$5=Master!$AB$21),"",N17))</f>
        <v/>
      </c>
      <c r="O18" s="112">
        <f t="shared" si="2"/>
        <v>54127</v>
      </c>
      <c r="P18" s="116">
        <f>IF(AND(Master!I$5=Master!AB$21),"",P17)</f>
        <v>1100</v>
      </c>
      <c r="Q18" s="116" t="str">
        <f>IF(AND(Master!I$5=Master!AB$21),"",IF(AND(Master!I$6=Master!AC$2),Q17,""))</f>
        <v/>
      </c>
      <c r="R18" s="386" t="str">
        <f>IF(AND(Master!I$5=Master!AB$21),"",IF(AND(Master!I$6=Master!AC$3),"",IF(AND(F18=F17),R17,IF(F18&lt;18001,205,IF(F18&lt;33501,341,IF(F18&lt;54001,511,680))))))</f>
        <v/>
      </c>
      <c r="S18" s="352">
        <f>IF(AND(Master!I$5=Master!AB$21),ROUND((F18)*0.1,0),IF(AND(Master!I$6=Master!AC$3),ROUND((F18+G18)*0.1,0),""))</f>
        <v>5030</v>
      </c>
      <c r="T18" s="116" t="str">
        <f>IF(AND(T17=""),"",IF(AND(Master!$I$5=Master!$AB$21),"",T17))</f>
        <v/>
      </c>
      <c r="U18" s="116" t="str">
        <f>IF(AND(U17=""),"",IF(AND(Master!$I$5=Master!$AB$21),"",U17))</f>
        <v/>
      </c>
      <c r="V18" s="116" t="str">
        <f>IF(AND(V17=""),"",IF(AND(Master!$I$5=Master!$AB$21),"",V17))</f>
        <v/>
      </c>
      <c r="W18" s="116" t="str">
        <f>IF(AND(W17=""),"",IF(AND(Master!$I$5=Master!$AB$21),"",W17))</f>
        <v/>
      </c>
      <c r="X18" s="116" t="str">
        <f>IF(AND(X17=""),"",IF(AND(Master!$I$5=Master!$AB$21),"",X17))</f>
        <v/>
      </c>
      <c r="Y18" s="358"/>
      <c r="Z18" s="116" t="str">
        <f>IF(AND(Z17=""),"",IF(AND(Master!$I$5=Master!$AB$21),"",Z17))</f>
        <v/>
      </c>
      <c r="AA18" s="36">
        <f t="shared" si="0"/>
        <v>6130</v>
      </c>
      <c r="AB18" s="35">
        <f t="shared" si="1"/>
        <v>47997</v>
      </c>
      <c r="AC18" s="9"/>
      <c r="AD18" s="324"/>
      <c r="AE18" s="309" t="e">
        <f>IF(#REF!=#REF!,1,0)</f>
        <v>#REF!</v>
      </c>
      <c r="AF18" s="107"/>
      <c r="AG18" s="20"/>
      <c r="AH18" s="20"/>
      <c r="AI18" s="20"/>
      <c r="AJ18" s="20"/>
      <c r="AK18" s="20"/>
      <c r="AL18" s="20"/>
      <c r="AM18" s="20"/>
      <c r="AN18" s="4"/>
      <c r="AO18" s="4">
        <v>12</v>
      </c>
      <c r="AP18" s="4"/>
      <c r="AQ18" s="365">
        <f>IF(AND($AP$16=$AN$15),"",IF(AND($AP$16=$AN$16),"",IF(AND($AP$16=$AN$17),"",$AP$15)))</f>
        <v>47900</v>
      </c>
      <c r="AR18" s="20"/>
      <c r="AS18" s="3" t="s">
        <v>341</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c r="B19" s="323">
        <v>13</v>
      </c>
      <c r="C19" s="304" t="s">
        <v>12</v>
      </c>
      <c r="D19" s="30"/>
      <c r="E19" s="42"/>
      <c r="F19" s="47"/>
      <c r="G19" s="49"/>
      <c r="H19" s="48"/>
      <c r="I19" s="47"/>
      <c r="J19" s="47"/>
      <c r="K19" s="347">
        <f>IF(AND(Master!I4=""),"",IF(AND(Master!I4=Master!AB2),Master!J4,IF(AND(Master!I4=Master!AB3),"0","")))</f>
        <v>6774</v>
      </c>
      <c r="L19" s="47"/>
      <c r="M19" s="352"/>
      <c r="N19" s="47"/>
      <c r="O19" s="112">
        <f t="shared" si="2"/>
        <v>6774</v>
      </c>
      <c r="P19" s="47"/>
      <c r="Q19" s="47"/>
      <c r="R19" s="47"/>
      <c r="S19" s="353"/>
      <c r="T19" s="47"/>
      <c r="U19" s="47"/>
      <c r="V19" s="47"/>
      <c r="W19" s="47"/>
      <c r="X19" s="354"/>
      <c r="Y19" s="47"/>
      <c r="Z19" s="369"/>
      <c r="AA19" s="36">
        <f t="shared" si="0"/>
        <v>0</v>
      </c>
      <c r="AB19" s="35">
        <f t="shared" si="1"/>
        <v>6774</v>
      </c>
      <c r="AC19" s="46"/>
      <c r="AD19" s="326"/>
      <c r="AE19" s="37" t="e">
        <f>IF(#REF!=#REF!,1,0)</f>
        <v>#REF!</v>
      </c>
      <c r="AF19" s="21"/>
      <c r="AG19" s="21"/>
      <c r="AH19" s="21"/>
      <c r="AI19" s="21"/>
      <c r="AJ19" s="21"/>
      <c r="AK19" s="21"/>
      <c r="AL19" s="21"/>
      <c r="AM19" s="21"/>
      <c r="AN19" s="4"/>
      <c r="AO19" s="4">
        <v>1</v>
      </c>
      <c r="AP19" s="4"/>
      <c r="AQ19" s="365">
        <f>IF(AND($AP$16=$AN$16),"",IF(AND($AP$16=$AN$17),"",$AP$15))</f>
        <v>47900</v>
      </c>
      <c r="AR19" s="21"/>
      <c r="AS19" s="3" t="s">
        <v>340</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c r="B20" s="323">
        <v>14</v>
      </c>
      <c r="C20" s="121" t="s">
        <v>260</v>
      </c>
      <c r="D20" s="30"/>
      <c r="E20" s="42"/>
      <c r="F20" s="79"/>
      <c r="G20" s="116">
        <f>IF(AND(Master!I5=Master!AB21),"",(ROUND(136%*F7,0)-ROUND(132%*F7,0))*3)</f>
        <v>2148</v>
      </c>
      <c r="H20" s="367"/>
      <c r="I20" s="353"/>
      <c r="J20" s="353"/>
      <c r="K20" s="353"/>
      <c r="L20" s="353"/>
      <c r="M20" s="352">
        <f>IF(AND(Master!I5=Master!AB21),"",IF(AND(Master!I6=Master!AC3),ROUND(Bills!G20*10/100,0),""))</f>
        <v>215</v>
      </c>
      <c r="N20" s="353"/>
      <c r="O20" s="112">
        <f t="shared" si="2"/>
        <v>2148</v>
      </c>
      <c r="P20" s="353"/>
      <c r="Q20" s="352" t="str">
        <f>IF(AND(Master!I6=Master!AC2),Bills!G20,"")</f>
        <v/>
      </c>
      <c r="R20" s="352"/>
      <c r="S20" s="352">
        <f>IF(AND(Master!I5=Master!AB21),"",IF(AND(Master!I6=Master!AC3),ROUND(Bills!G20*10/100,0),""))</f>
        <v>215</v>
      </c>
      <c r="T20" s="353"/>
      <c r="U20" s="353"/>
      <c r="V20" s="353"/>
      <c r="W20" s="353"/>
      <c r="X20" s="354"/>
      <c r="Y20" s="353"/>
      <c r="Z20" s="369"/>
      <c r="AA20" s="36">
        <f t="shared" si="0"/>
        <v>215</v>
      </c>
      <c r="AB20" s="35">
        <f t="shared" si="1"/>
        <v>1933</v>
      </c>
      <c r="AC20" s="5"/>
      <c r="AD20" s="327"/>
      <c r="AE20" s="37" t="e">
        <f>IF(#REF!=#REF!,1,0)</f>
        <v>#REF!</v>
      </c>
      <c r="AF20" s="22"/>
      <c r="AG20" s="22"/>
      <c r="AH20" s="22"/>
      <c r="AI20" s="22"/>
      <c r="AJ20" s="22"/>
      <c r="AK20" s="22"/>
      <c r="AL20" s="22"/>
      <c r="AM20" s="22"/>
      <c r="AN20" s="4"/>
      <c r="AO20" s="4">
        <v>2</v>
      </c>
      <c r="AP20" s="4"/>
      <c r="AQ20" s="365">
        <f>IF(AND($AP$16=$AN$17),"",$AP$15)</f>
        <v>47900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c r="B21" s="323">
        <v>15</v>
      </c>
      <c r="C21" s="121" t="s">
        <v>261</v>
      </c>
      <c r="D21" s="30"/>
      <c r="E21" s="42"/>
      <c r="F21" s="79"/>
      <c r="G21" s="116">
        <f>IF(AND(Master!I5=Master!AB21),"",(ROUND(139%*F11,0)-ROUND(136%*F11,0))*3)</f>
        <v>1662</v>
      </c>
      <c r="H21" s="367"/>
      <c r="I21" s="353"/>
      <c r="J21" s="353"/>
      <c r="K21" s="353"/>
      <c r="L21" s="353"/>
      <c r="M21" s="352">
        <f>IF(AND(Master!I5=Master!AB21),"",IF(AND(Master!I6=Master!AC3),ROUND(Bills!G21*10/100,0),""))</f>
        <v>166</v>
      </c>
      <c r="N21" s="353"/>
      <c r="O21" s="112">
        <f t="shared" si="2"/>
        <v>1662</v>
      </c>
      <c r="P21" s="353"/>
      <c r="Q21" s="352" t="str">
        <f>IF(AND(Master!I6=Master!AC2),Bills!G21,"")</f>
        <v/>
      </c>
      <c r="R21" s="352"/>
      <c r="S21" s="352">
        <f>IF(AND(Master!I5=Master!AB21),"",IF(AND(Master!I6=Master!AC3),ROUND(Bills!G21*10/100,0),""))</f>
        <v>166</v>
      </c>
      <c r="T21" s="353"/>
      <c r="U21" s="353"/>
      <c r="V21" s="353"/>
      <c r="W21" s="353"/>
      <c r="X21" s="354"/>
      <c r="Y21" s="353"/>
      <c r="Z21" s="369"/>
      <c r="AA21" s="36">
        <f t="shared" si="0"/>
        <v>166</v>
      </c>
      <c r="AB21" s="35">
        <f t="shared" si="1"/>
        <v>1496</v>
      </c>
      <c r="AC21" s="5"/>
      <c r="AD21" s="327"/>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c r="B22" s="323">
        <v>16</v>
      </c>
      <c r="C22" s="109" t="s">
        <v>262</v>
      </c>
      <c r="D22" s="7"/>
      <c r="E22" s="41"/>
      <c r="F22" s="116">
        <f>IF(AND(Master!I5=Master!AB21),"",IF(Master!E3="NO",0,VLOOKUP(Master!I3,Bills!A7:G18,6,FALSE))/2)</f>
        <v>0</v>
      </c>
      <c r="G22" s="116">
        <f>IF(AND(Master!I5=Master!AB21),"",IF(Master!E3="NO",0,VLOOKUP(Master!I3,Bills!A7:G18,7,FALSE))/2)</f>
        <v>0</v>
      </c>
      <c r="H22" s="367"/>
      <c r="I22" s="368"/>
      <c r="J22" s="368"/>
      <c r="K22" s="368"/>
      <c r="L22" s="368"/>
      <c r="M22" s="116"/>
      <c r="N22" s="368"/>
      <c r="O22" s="112">
        <f t="shared" si="2"/>
        <v>0</v>
      </c>
      <c r="P22" s="414"/>
      <c r="Q22" s="117"/>
      <c r="R22" s="465"/>
      <c r="S22" s="116"/>
      <c r="T22" s="368"/>
      <c r="U22" s="368"/>
      <c r="V22" s="368"/>
      <c r="W22" s="368"/>
      <c r="X22" s="354"/>
      <c r="Y22" s="368"/>
      <c r="Z22" s="370"/>
      <c r="AA22" s="36">
        <f t="shared" si="0"/>
        <v>0</v>
      </c>
      <c r="AB22" s="35">
        <f t="shared" si="1"/>
        <v>0</v>
      </c>
      <c r="AC22" s="9"/>
      <c r="AD22" s="325"/>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c r="B23" s="323">
        <v>17</v>
      </c>
      <c r="C23" s="109" t="s">
        <v>263</v>
      </c>
      <c r="D23" s="7"/>
      <c r="E23" s="41"/>
      <c r="F23" s="117"/>
      <c r="G23" s="116"/>
      <c r="H23" s="108"/>
      <c r="I23" s="108"/>
      <c r="J23" s="108"/>
      <c r="K23" s="108"/>
      <c r="L23" s="108"/>
      <c r="M23" s="116">
        <f>IF(AND(Master!I$5=Master!AB$21),"",IF(AND(Master!I$6=Master!AC$3),ROUND((F23+G23)*0.1,0),""))</f>
        <v>0</v>
      </c>
      <c r="N23" s="108"/>
      <c r="O23" s="112">
        <f t="shared" si="2"/>
        <v>0</v>
      </c>
      <c r="P23" s="414"/>
      <c r="Q23" s="117"/>
      <c r="R23" s="465"/>
      <c r="S23" s="116" t="str">
        <f>IF(AND(O23=""),"",IF(AND(O23=0),"",IF(AND(Master!I$5=Master!AB$21),ROUND((F23)*0.1,0),IF(AND(Master!I$6=Master!AC$3),ROUND((F23+G23)*0.1,0),""))))</f>
        <v/>
      </c>
      <c r="T23" s="368"/>
      <c r="U23" s="368"/>
      <c r="V23" s="368"/>
      <c r="W23" s="368"/>
      <c r="X23" s="108" t="str">
        <f>IF(AND(Master!I$5=Master!AB$21),"",IF(AND(O23=0),"",IF(AND(O23=""),"",IF(AND(Master!I$5=Master!AB$20),ROUND((O23)*0.1,0),""))))</f>
        <v/>
      </c>
      <c r="Y23" s="368"/>
      <c r="Z23" s="355"/>
      <c r="AA23" s="36">
        <f t="shared" si="0"/>
        <v>0</v>
      </c>
      <c r="AB23" s="35">
        <f t="shared" si="1"/>
        <v>0</v>
      </c>
      <c r="AC23" s="9"/>
      <c r="AD23" s="325"/>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c r="B24" s="323">
        <v>18</v>
      </c>
      <c r="C24" s="109" t="s">
        <v>264</v>
      </c>
      <c r="D24" s="7"/>
      <c r="E24" s="41"/>
      <c r="F24" s="117"/>
      <c r="G24" s="116"/>
      <c r="H24" s="115"/>
      <c r="I24" s="117"/>
      <c r="J24" s="117"/>
      <c r="K24" s="117"/>
      <c r="L24" s="117"/>
      <c r="M24" s="116">
        <f>IF(AND(Master!I$5=Master!AB$21),"",IF(AND(Master!I$6=Master!AC$3),ROUND((F24+G24)*0.1,0),""))</f>
        <v>0</v>
      </c>
      <c r="N24" s="117"/>
      <c r="O24" s="112">
        <f t="shared" si="2"/>
        <v>0</v>
      </c>
      <c r="P24" s="414"/>
      <c r="Q24" s="117"/>
      <c r="R24" s="465"/>
      <c r="S24" s="116" t="str">
        <f>IF(AND(O24=""),"",IF(AND(O24=0),"",IF(AND(Master!I$5=Master!AB$21),ROUND((F24)*0.1,0),IF(AND(Master!I$6=Master!AC$3),ROUND((F24+G24)*0.1,0),""))))</f>
        <v/>
      </c>
      <c r="T24" s="368"/>
      <c r="U24" s="368"/>
      <c r="V24" s="368"/>
      <c r="W24" s="368"/>
      <c r="X24" s="108" t="str">
        <f>IF(AND(Master!I$5=Master!AB$21),"",IF(AND(O24=0),"",IF(AND(O24=""),"",IF(AND(Master!I$5=Master!AB$20),ROUND((O24)*0.1,0),""))))</f>
        <v/>
      </c>
      <c r="Y24" s="368"/>
      <c r="Z24" s="355"/>
      <c r="AA24" s="36">
        <f t="shared" si="0"/>
        <v>0</v>
      </c>
      <c r="AB24" s="35">
        <f t="shared" si="1"/>
        <v>0</v>
      </c>
      <c r="AC24" s="9"/>
      <c r="AD24" s="325"/>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c r="B25" s="323">
        <v>19</v>
      </c>
      <c r="C25" s="110" t="s">
        <v>265</v>
      </c>
      <c r="D25" s="7"/>
      <c r="E25" s="41"/>
      <c r="F25" s="117"/>
      <c r="G25" s="116"/>
      <c r="H25" s="115"/>
      <c r="I25" s="117"/>
      <c r="J25" s="117"/>
      <c r="K25" s="117"/>
      <c r="L25" s="117"/>
      <c r="M25" s="116">
        <f>IF(AND(Master!I$5=Master!AB$21),"",IF(AND(Master!I$6=Master!AC$3),ROUND((F25+G25)*0.1,0),""))</f>
        <v>0</v>
      </c>
      <c r="N25" s="117"/>
      <c r="O25" s="112">
        <f t="shared" si="2"/>
        <v>0</v>
      </c>
      <c r="P25" s="414"/>
      <c r="Q25" s="117"/>
      <c r="R25" s="465"/>
      <c r="S25" s="116" t="str">
        <f>IF(AND(O25=""),"",IF(AND(O25=0),"",IF(AND(Master!I$5=Master!AB$21),ROUND((F25)*0.1,0),IF(AND(Master!I$6=Master!AC$3),ROUND((F25+G25)*0.1,0),""))))</f>
        <v/>
      </c>
      <c r="T25" s="368"/>
      <c r="U25" s="368"/>
      <c r="V25" s="368"/>
      <c r="W25" s="368"/>
      <c r="X25" s="108" t="str">
        <f>IF(AND(Master!I$5=Master!AB$21),"",IF(AND(O25=0),"",IF(AND(O25=""),"",IF(AND(Master!I$5=Master!AB$20),ROUND((O25)*0.1,0),""))))</f>
        <v/>
      </c>
      <c r="Y25" s="368"/>
      <c r="Z25" s="355"/>
      <c r="AA25" s="36">
        <f t="shared" si="0"/>
        <v>0</v>
      </c>
      <c r="AB25" s="35">
        <f t="shared" si="1"/>
        <v>0</v>
      </c>
      <c r="AC25" s="9"/>
      <c r="AD25" s="325"/>
      <c r="AE25" s="70"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c r="A26" s="306"/>
      <c r="B26" s="328">
        <v>20</v>
      </c>
      <c r="C26" s="329"/>
      <c r="D26" s="330"/>
      <c r="E26" s="331"/>
      <c r="F26" s="332"/>
      <c r="G26" s="332"/>
      <c r="H26" s="333"/>
      <c r="I26" s="332"/>
      <c r="J26" s="332"/>
      <c r="K26" s="332"/>
      <c r="L26" s="332"/>
      <c r="M26" s="116">
        <f>IF(AND(Master!I$5=Master!AB$21),"",IF(AND(Master!I$6=Master!AC$3),ROUND((F26+G26)*0.1,0),""))</f>
        <v>0</v>
      </c>
      <c r="N26" s="332"/>
      <c r="O26" s="334" t="str">
        <f t="shared" ref="O26" si="6">IF(AND(C26=""),"",SUM(F26:N26))</f>
        <v/>
      </c>
      <c r="P26" s="415"/>
      <c r="Q26" s="332"/>
      <c r="R26" s="466"/>
      <c r="S26" s="116" t="str">
        <f>IF(AND(O26=""),"",IF(AND(O26=0),"",IF(AND(Master!I$5=Master!AB$21),ROUND((F26)*0.1,0),IF(AND(Master!I$6=Master!AC$3),ROUND((F26+G26)*0.1,0),""))))</f>
        <v/>
      </c>
      <c r="T26" s="467"/>
      <c r="U26" s="467"/>
      <c r="V26" s="467"/>
      <c r="W26" s="467"/>
      <c r="X26" s="108" t="str">
        <f>IF(AND(Master!I$5=Master!AB$21),"",IF(AND(O26=0),"",IF(AND(O26=""),"",IF(AND(Master!I$5=Master!AB$20),ROUND((O26)*0.1,0),""))))</f>
        <v/>
      </c>
      <c r="Y26" s="467"/>
      <c r="Z26" s="356"/>
      <c r="AA26" s="335" t="str">
        <f>IF(AND(C26=""),"",SUM(P26:Z26))</f>
        <v/>
      </c>
      <c r="AB26" s="336" t="str">
        <f>IF(AND(C26=""),"",O26-AA26)</f>
        <v/>
      </c>
      <c r="AC26" s="337"/>
      <c r="AD26" s="338"/>
      <c r="AE26" s="308" t="e">
        <f>IF(#REF!=#REF!,1,0)</f>
        <v>#REF!</v>
      </c>
      <c r="AF26" s="107"/>
      <c r="AG26" s="107"/>
      <c r="AH26" s="107"/>
      <c r="AI26" s="107"/>
      <c r="AJ26" s="107"/>
      <c r="AK26" s="107"/>
      <c r="AL26" s="107"/>
      <c r="AM26" s="107"/>
      <c r="AN26" s="107"/>
      <c r="AO26" s="107"/>
      <c r="AP26" s="107"/>
      <c r="AQ26" s="107"/>
      <c r="AR26" s="107"/>
      <c r="AS26" s="3">
        <v>8700</v>
      </c>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row>
    <row r="27" spans="1:189" s="2" customFormat="1">
      <c r="B27" s="311"/>
      <c r="C27" s="312"/>
      <c r="D27" s="313"/>
      <c r="E27" s="314"/>
      <c r="F27" s="315"/>
      <c r="G27" s="313"/>
      <c r="H27" s="313"/>
      <c r="I27" s="313"/>
      <c r="J27" s="313"/>
      <c r="K27" s="313"/>
      <c r="L27" s="313"/>
      <c r="M27" s="313"/>
      <c r="N27" s="313"/>
      <c r="O27" s="316">
        <f t="shared" ref="O27:O42" si="7">SUM(F27:N27)</f>
        <v>0</v>
      </c>
      <c r="P27" s="313"/>
      <c r="Q27" s="313"/>
      <c r="R27" s="313"/>
      <c r="S27" s="313"/>
      <c r="T27" s="313"/>
      <c r="U27" s="313"/>
      <c r="V27" s="313"/>
      <c r="W27" s="313"/>
      <c r="X27" s="313"/>
      <c r="Y27" s="313"/>
      <c r="Z27" s="315"/>
      <c r="AA27" s="316">
        <f t="shared" ref="AA27:AA89" si="8">SUM(P27:Z27)</f>
        <v>0</v>
      </c>
      <c r="AB27" s="316">
        <f t="shared" ref="AB27:AB89" si="9">O27-AA27</f>
        <v>0</v>
      </c>
      <c r="AC27" s="317"/>
      <c r="AD27" s="317"/>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c r="B28" s="318"/>
      <c r="C28" s="312"/>
      <c r="D28" s="313"/>
      <c r="E28" s="314"/>
      <c r="F28" s="315"/>
      <c r="G28" s="313"/>
      <c r="H28" s="313"/>
      <c r="I28" s="313"/>
      <c r="J28" s="313"/>
      <c r="K28" s="313"/>
      <c r="L28" s="313"/>
      <c r="M28" s="313"/>
      <c r="N28" s="313"/>
      <c r="O28" s="316">
        <f t="shared" si="7"/>
        <v>0</v>
      </c>
      <c r="P28" s="313"/>
      <c r="Q28" s="313"/>
      <c r="R28" s="313"/>
      <c r="S28" s="313"/>
      <c r="T28" s="313"/>
      <c r="U28" s="313"/>
      <c r="V28" s="313"/>
      <c r="W28" s="313"/>
      <c r="X28" s="313"/>
      <c r="Y28" s="313"/>
      <c r="Z28" s="315"/>
      <c r="AA28" s="316">
        <f t="shared" si="8"/>
        <v>0</v>
      </c>
      <c r="AB28" s="316">
        <f t="shared" si="9"/>
        <v>0</v>
      </c>
      <c r="AC28" s="317"/>
      <c r="AD28" s="317"/>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c r="B29" s="318"/>
      <c r="C29" s="312"/>
      <c r="D29" s="313"/>
      <c r="E29" s="314"/>
      <c r="F29" s="315"/>
      <c r="G29" s="313"/>
      <c r="H29" s="313"/>
      <c r="I29" s="313"/>
      <c r="J29" s="313"/>
      <c r="K29" s="313"/>
      <c r="L29" s="313"/>
      <c r="M29" s="313"/>
      <c r="N29" s="313"/>
      <c r="O29" s="316">
        <f t="shared" si="7"/>
        <v>0</v>
      </c>
      <c r="P29" s="313"/>
      <c r="Q29" s="313"/>
      <c r="R29" s="313"/>
      <c r="S29" s="313"/>
      <c r="T29" s="313"/>
      <c r="U29" s="313"/>
      <c r="V29" s="313"/>
      <c r="W29" s="313"/>
      <c r="X29" s="313"/>
      <c r="Y29" s="313"/>
      <c r="Z29" s="315"/>
      <c r="AA29" s="316">
        <f t="shared" si="8"/>
        <v>0</v>
      </c>
      <c r="AB29" s="316">
        <f t="shared" si="9"/>
        <v>0</v>
      </c>
      <c r="AC29" s="317"/>
      <c r="AD29" s="317"/>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c r="B30" s="318"/>
      <c r="C30" s="312"/>
      <c r="D30" s="313"/>
      <c r="E30" s="314"/>
      <c r="F30" s="315"/>
      <c r="G30" s="313"/>
      <c r="H30" s="313"/>
      <c r="I30" s="313"/>
      <c r="J30" s="313"/>
      <c r="K30" s="313"/>
      <c r="L30" s="313"/>
      <c r="M30" s="313"/>
      <c r="N30" s="313"/>
      <c r="O30" s="316">
        <f t="shared" si="7"/>
        <v>0</v>
      </c>
      <c r="P30" s="313"/>
      <c r="Q30" s="313"/>
      <c r="R30" s="313"/>
      <c r="S30" s="313"/>
      <c r="T30" s="313"/>
      <c r="U30" s="313"/>
      <c r="V30" s="313"/>
      <c r="W30" s="313"/>
      <c r="X30" s="313"/>
      <c r="Y30" s="313"/>
      <c r="Z30" s="315"/>
      <c r="AA30" s="316">
        <f t="shared" si="8"/>
        <v>0</v>
      </c>
      <c r="AB30" s="316">
        <f t="shared" si="9"/>
        <v>0</v>
      </c>
      <c r="AC30" s="317"/>
      <c r="AD30" s="317"/>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c r="B43" s="32"/>
      <c r="C43" s="32"/>
      <c r="D43" s="32"/>
      <c r="E43" s="32"/>
      <c r="F43" s="32"/>
      <c r="G43" s="32"/>
      <c r="H43" s="32"/>
      <c r="I43" s="32"/>
      <c r="J43" s="32"/>
      <c r="K43" s="562" t="s">
        <v>331</v>
      </c>
      <c r="L43" s="562"/>
      <c r="M43" s="562"/>
      <c r="N43" s="562"/>
      <c r="O43" s="562"/>
      <c r="P43" s="562"/>
      <c r="Q43" s="562"/>
      <c r="R43" s="562"/>
      <c r="S43" s="562"/>
      <c r="T43" s="563" t="s">
        <v>332</v>
      </c>
      <c r="U43" s="563"/>
      <c r="V43" s="563"/>
      <c r="W43" s="563"/>
      <c r="X43" s="563"/>
      <c r="Y43" s="563"/>
      <c r="Z43" s="563"/>
      <c r="AA43" s="549" t="s">
        <v>333</v>
      </c>
      <c r="AB43" s="549"/>
      <c r="AC43" s="549"/>
      <c r="AD43" s="549"/>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c r="B44" s="4"/>
      <c r="C44" s="4"/>
      <c r="D44" s="4"/>
      <c r="E44" s="4"/>
      <c r="F44" s="4">
        <f>E3</f>
        <v>4200</v>
      </c>
      <c r="G44" s="81"/>
      <c r="H44" s="559" t="s">
        <v>334</v>
      </c>
      <c r="I44" s="559"/>
      <c r="J44" s="82"/>
      <c r="K44" s="83">
        <v>1700</v>
      </c>
      <c r="L44" s="83">
        <v>1750</v>
      </c>
      <c r="M44" s="84">
        <v>1900</v>
      </c>
      <c r="N44" s="85">
        <v>2000</v>
      </c>
      <c r="O44" s="85" t="s">
        <v>335</v>
      </c>
      <c r="P44" s="85" t="s">
        <v>336</v>
      </c>
      <c r="Q44" s="85" t="s">
        <v>337</v>
      </c>
      <c r="R44" s="86" t="s">
        <v>338</v>
      </c>
      <c r="S44" s="86" t="s">
        <v>339</v>
      </c>
      <c r="T44" s="87" t="s">
        <v>340</v>
      </c>
      <c r="U44" s="87">
        <v>6000</v>
      </c>
      <c r="V44" s="85">
        <v>6600</v>
      </c>
      <c r="W44" s="85">
        <v>6800</v>
      </c>
      <c r="X44" s="85">
        <v>7200</v>
      </c>
      <c r="Y44" s="87">
        <v>7600</v>
      </c>
      <c r="Z44" s="87">
        <v>8200</v>
      </c>
      <c r="AA44" s="85">
        <v>8700</v>
      </c>
      <c r="AB44" s="85">
        <v>8900</v>
      </c>
      <c r="AC44" s="85">
        <v>9500</v>
      </c>
      <c r="AD44" s="86">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c r="B45" s="4"/>
      <c r="C45" s="4"/>
      <c r="D45" s="4"/>
      <c r="E45" s="4"/>
      <c r="F45" s="4"/>
      <c r="G45" s="88">
        <v>4200</v>
      </c>
      <c r="H45" s="89">
        <v>4800</v>
      </c>
      <c r="I45" s="89">
        <v>3600</v>
      </c>
      <c r="J45" s="90" t="s">
        <v>341</v>
      </c>
      <c r="K45" s="91">
        <v>1</v>
      </c>
      <c r="L45" s="91">
        <v>2</v>
      </c>
      <c r="M45" s="91">
        <v>3</v>
      </c>
      <c r="N45" s="91">
        <v>4</v>
      </c>
      <c r="O45" s="91">
        <v>5</v>
      </c>
      <c r="P45" s="91">
        <v>6</v>
      </c>
      <c r="Q45" s="91">
        <v>7</v>
      </c>
      <c r="R45" s="91">
        <v>8</v>
      </c>
      <c r="S45" s="91">
        <v>9</v>
      </c>
      <c r="T45" s="91">
        <v>14</v>
      </c>
      <c r="U45" s="91">
        <v>15</v>
      </c>
      <c r="V45" s="91">
        <v>16</v>
      </c>
      <c r="W45" s="91">
        <v>17</v>
      </c>
      <c r="X45" s="91">
        <v>18</v>
      </c>
      <c r="Y45" s="85">
        <v>19</v>
      </c>
      <c r="Z45" s="85">
        <v>20</v>
      </c>
      <c r="AA45" s="85">
        <v>21</v>
      </c>
      <c r="AB45" s="85">
        <v>22</v>
      </c>
      <c r="AC45" s="85">
        <v>23</v>
      </c>
      <c r="AD45" s="85">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c r="B46" s="4"/>
      <c r="C46" s="4"/>
      <c r="D46" s="4">
        <f t="shared" ref="D46:D85" si="10">F46</f>
        <v>26500</v>
      </c>
      <c r="E46" s="4">
        <f>F14*2.57</f>
        <v>47390.799999999996</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4">
        <v>26500</v>
      </c>
      <c r="H46" s="4">
        <v>31100</v>
      </c>
      <c r="I46" s="4">
        <v>23700</v>
      </c>
      <c r="J46" s="4">
        <v>39300</v>
      </c>
      <c r="K46" s="92">
        <v>12400</v>
      </c>
      <c r="L46" s="92">
        <v>12600</v>
      </c>
      <c r="M46" s="93">
        <v>12800</v>
      </c>
      <c r="N46" s="92">
        <v>13500</v>
      </c>
      <c r="O46" s="93">
        <v>14600</v>
      </c>
      <c r="P46" s="94">
        <v>15100</v>
      </c>
      <c r="Q46" s="95">
        <v>15700</v>
      </c>
      <c r="R46" s="96">
        <v>18500</v>
      </c>
      <c r="S46" s="96">
        <v>20100</v>
      </c>
      <c r="T46" s="97">
        <v>39300</v>
      </c>
      <c r="U46" s="97">
        <v>42500</v>
      </c>
      <c r="V46" s="93">
        <v>47200</v>
      </c>
      <c r="W46" s="93">
        <v>49700</v>
      </c>
      <c r="X46" s="93">
        <v>52800</v>
      </c>
      <c r="Y46" s="93">
        <v>58000</v>
      </c>
      <c r="Z46" s="93">
        <v>62300</v>
      </c>
      <c r="AA46" s="92">
        <v>86200</v>
      </c>
      <c r="AB46" s="92">
        <v>90800</v>
      </c>
      <c r="AC46" s="92">
        <v>102100</v>
      </c>
      <c r="AD46" s="98">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c r="B47" s="4"/>
      <c r="C47" s="4"/>
      <c r="D47" s="4">
        <f t="shared" si="10"/>
        <v>37800</v>
      </c>
      <c r="E47" s="4">
        <f>IF(AND(E46&lt;=F46),F46,INDEX($D$46:$D$85,MATCH(E46,$F$46:$F$85)+(LOOKUP(E46,$F$46:$F$85)&lt;&gt;E46)))</f>
        <v>47900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4">
        <v>37800</v>
      </c>
      <c r="H47" s="4">
        <v>44300</v>
      </c>
      <c r="I47" s="4">
        <v>33800</v>
      </c>
      <c r="J47" s="4">
        <v>53100</v>
      </c>
      <c r="K47" s="92">
        <v>17700</v>
      </c>
      <c r="L47" s="92">
        <v>17900</v>
      </c>
      <c r="M47" s="93">
        <v>18200</v>
      </c>
      <c r="N47" s="92">
        <v>19200</v>
      </c>
      <c r="O47" s="93">
        <v>20800</v>
      </c>
      <c r="P47" s="94">
        <v>21500</v>
      </c>
      <c r="Q47" s="95">
        <v>22400</v>
      </c>
      <c r="R47" s="96">
        <v>25300</v>
      </c>
      <c r="S47" s="96">
        <v>28700</v>
      </c>
      <c r="T47" s="97">
        <v>56100</v>
      </c>
      <c r="U47" s="97">
        <v>60700</v>
      </c>
      <c r="V47" s="93">
        <v>67300</v>
      </c>
      <c r="W47" s="93">
        <v>71000</v>
      </c>
      <c r="X47" s="93">
        <v>75300</v>
      </c>
      <c r="Y47" s="93">
        <v>79900</v>
      </c>
      <c r="Z47" s="93">
        <v>88900</v>
      </c>
      <c r="AA47" s="92">
        <v>123100</v>
      </c>
      <c r="AB47" s="92">
        <v>129700</v>
      </c>
      <c r="AC47" s="92">
        <v>145800</v>
      </c>
      <c r="AD47" s="98">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c r="B48" s="4"/>
      <c r="C48" s="4">
        <f>IF(AND(E46&lt;=F46),F46,INDEX($D$46:$D$85,MATCH(E46,$F$46:$F$85)+(LOOKUP(E46,$F$46:$F$85)&lt;&gt;E46)))</f>
        <v>47900</v>
      </c>
      <c r="D48" s="4">
        <f t="shared" si="10"/>
        <v>38900</v>
      </c>
      <c r="E48" s="4"/>
      <c r="F48" s="4">
        <f t="shared" si="11"/>
        <v>38900</v>
      </c>
      <c r="G48" s="4">
        <v>38900</v>
      </c>
      <c r="H48" s="4">
        <v>45600</v>
      </c>
      <c r="I48" s="4">
        <v>34800</v>
      </c>
      <c r="J48" s="4">
        <v>54700</v>
      </c>
      <c r="K48" s="93">
        <v>18200</v>
      </c>
      <c r="L48" s="93">
        <v>18400</v>
      </c>
      <c r="M48" s="93">
        <v>18700</v>
      </c>
      <c r="N48" s="93">
        <v>19800</v>
      </c>
      <c r="O48" s="93">
        <v>21400</v>
      </c>
      <c r="P48" s="94">
        <v>22100</v>
      </c>
      <c r="Q48" s="95">
        <v>23100</v>
      </c>
      <c r="R48" s="96">
        <v>27100</v>
      </c>
      <c r="S48" s="96">
        <v>29600</v>
      </c>
      <c r="T48" s="97">
        <v>57800</v>
      </c>
      <c r="U48" s="97">
        <v>62500</v>
      </c>
      <c r="V48" s="93">
        <v>69300</v>
      </c>
      <c r="W48" s="93">
        <v>73100</v>
      </c>
      <c r="X48" s="93">
        <v>77600</v>
      </c>
      <c r="Y48" s="93">
        <v>82300</v>
      </c>
      <c r="Z48" s="93">
        <v>91600</v>
      </c>
      <c r="AA48" s="92">
        <v>126800</v>
      </c>
      <c r="AB48" s="92">
        <v>133600</v>
      </c>
      <c r="AC48" s="92">
        <v>150200</v>
      </c>
      <c r="AD48" s="98">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c r="B49" s="4" t="s">
        <v>342</v>
      </c>
      <c r="C49" s="4"/>
      <c r="D49" s="4">
        <f t="shared" si="10"/>
        <v>40100</v>
      </c>
      <c r="E49" s="4">
        <f>IF(AND(Master!I$5=Master!AB$21),F46,E47)</f>
        <v>47900</v>
      </c>
      <c r="F49" s="4">
        <f t="shared" si="11"/>
        <v>40100</v>
      </c>
      <c r="G49" s="4">
        <v>40100</v>
      </c>
      <c r="H49" s="4">
        <v>47000</v>
      </c>
      <c r="I49" s="4">
        <v>35800</v>
      </c>
      <c r="J49" s="4">
        <v>56300</v>
      </c>
      <c r="K49" s="93">
        <v>18700</v>
      </c>
      <c r="L49" s="93">
        <v>19000</v>
      </c>
      <c r="M49" s="92">
        <v>19300</v>
      </c>
      <c r="N49" s="97">
        <v>20400</v>
      </c>
      <c r="O49" s="92">
        <v>22000</v>
      </c>
      <c r="P49" s="99">
        <v>22800</v>
      </c>
      <c r="Q49" s="95">
        <v>23800</v>
      </c>
      <c r="R49" s="100">
        <v>27900</v>
      </c>
      <c r="S49" s="100">
        <v>30500</v>
      </c>
      <c r="T49" s="97">
        <v>59500</v>
      </c>
      <c r="U49" s="97">
        <v>64400</v>
      </c>
      <c r="V49" s="93">
        <v>71400</v>
      </c>
      <c r="W49" s="93">
        <v>75300</v>
      </c>
      <c r="X49" s="93">
        <v>79900</v>
      </c>
      <c r="Y49" s="93">
        <v>84800</v>
      </c>
      <c r="Z49" s="93">
        <v>94300</v>
      </c>
      <c r="AA49" s="92">
        <v>130600</v>
      </c>
      <c r="AB49" s="98">
        <v>137600</v>
      </c>
      <c r="AC49" s="98">
        <v>154700</v>
      </c>
      <c r="AD49" s="92">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c r="B50" s="4" t="s">
        <v>343</v>
      </c>
      <c r="C50" s="4"/>
      <c r="D50" s="4">
        <f t="shared" si="10"/>
        <v>41300</v>
      </c>
      <c r="E50" s="4"/>
      <c r="F50" s="4">
        <f t="shared" si="11"/>
        <v>41300</v>
      </c>
      <c r="G50" s="4">
        <v>41300</v>
      </c>
      <c r="H50" s="4">
        <v>48400</v>
      </c>
      <c r="I50" s="4">
        <v>36900</v>
      </c>
      <c r="J50" s="4">
        <v>58000</v>
      </c>
      <c r="K50" s="93">
        <v>19300</v>
      </c>
      <c r="L50" s="93">
        <v>19600</v>
      </c>
      <c r="M50" s="92">
        <v>19900</v>
      </c>
      <c r="N50" s="97">
        <v>21000</v>
      </c>
      <c r="O50" s="93">
        <v>22700</v>
      </c>
      <c r="P50" s="94">
        <v>23500</v>
      </c>
      <c r="Q50" s="95">
        <v>24500</v>
      </c>
      <c r="R50" s="96">
        <v>28700</v>
      </c>
      <c r="S50" s="96">
        <v>31400</v>
      </c>
      <c r="T50" s="93">
        <v>61300</v>
      </c>
      <c r="U50" s="93">
        <v>66300</v>
      </c>
      <c r="V50" s="93">
        <v>73500</v>
      </c>
      <c r="W50" s="93">
        <v>77600</v>
      </c>
      <c r="X50" s="93">
        <v>82300</v>
      </c>
      <c r="Y50" s="93">
        <v>87300</v>
      </c>
      <c r="Z50" s="93">
        <v>97100</v>
      </c>
      <c r="AA50" s="97">
        <v>134500</v>
      </c>
      <c r="AB50" s="98">
        <v>141700</v>
      </c>
      <c r="AC50" s="98">
        <v>159300</v>
      </c>
      <c r="AD50" s="92">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c r="B51" s="4" t="s">
        <v>344</v>
      </c>
      <c r="C51" s="4"/>
      <c r="D51" s="4">
        <f t="shared" si="10"/>
        <v>42500</v>
      </c>
      <c r="E51" s="4"/>
      <c r="F51" s="4">
        <f t="shared" si="11"/>
        <v>42500</v>
      </c>
      <c r="G51" s="4">
        <v>42500</v>
      </c>
      <c r="H51" s="4">
        <v>49900</v>
      </c>
      <c r="I51" s="4">
        <v>38000</v>
      </c>
      <c r="J51" s="4">
        <v>59700</v>
      </c>
      <c r="K51" s="101">
        <v>19900</v>
      </c>
      <c r="L51" s="101">
        <v>20200</v>
      </c>
      <c r="M51" s="93">
        <v>20500</v>
      </c>
      <c r="N51" s="97">
        <v>21600</v>
      </c>
      <c r="O51" s="93">
        <v>23400</v>
      </c>
      <c r="P51" s="94">
        <v>24200</v>
      </c>
      <c r="Q51" s="95">
        <v>25200</v>
      </c>
      <c r="R51" s="96">
        <v>29600</v>
      </c>
      <c r="S51" s="96">
        <v>32300</v>
      </c>
      <c r="T51" s="93">
        <v>63100</v>
      </c>
      <c r="U51" s="93">
        <v>68300</v>
      </c>
      <c r="V51" s="93">
        <v>75700</v>
      </c>
      <c r="W51" s="93">
        <v>79900</v>
      </c>
      <c r="X51" s="93">
        <v>84800</v>
      </c>
      <c r="Y51" s="93">
        <v>89900</v>
      </c>
      <c r="Z51" s="93">
        <v>100000</v>
      </c>
      <c r="AA51" s="92">
        <v>138500</v>
      </c>
      <c r="AB51" s="98">
        <v>146000</v>
      </c>
      <c r="AC51" s="98">
        <v>164100</v>
      </c>
      <c r="AD51" s="98">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c r="B52" s="4" t="s">
        <v>345</v>
      </c>
      <c r="C52" s="4"/>
      <c r="D52" s="4">
        <f t="shared" si="10"/>
        <v>43800</v>
      </c>
      <c r="E52" s="4"/>
      <c r="F52" s="4">
        <f t="shared" si="11"/>
        <v>43800</v>
      </c>
      <c r="G52" s="4">
        <v>43800</v>
      </c>
      <c r="H52" s="4">
        <v>51400</v>
      </c>
      <c r="I52" s="4">
        <v>39100</v>
      </c>
      <c r="J52" s="4">
        <v>61500</v>
      </c>
      <c r="K52" s="102">
        <v>20500</v>
      </c>
      <c r="L52" s="102">
        <v>20800</v>
      </c>
      <c r="M52" s="93">
        <v>21100</v>
      </c>
      <c r="N52" s="97">
        <v>22200</v>
      </c>
      <c r="O52" s="97">
        <v>24100</v>
      </c>
      <c r="P52" s="103">
        <v>24900</v>
      </c>
      <c r="Q52" s="95">
        <v>26000</v>
      </c>
      <c r="R52" s="104">
        <v>30500</v>
      </c>
      <c r="S52" s="105">
        <v>33300</v>
      </c>
      <c r="T52" s="93">
        <v>65000</v>
      </c>
      <c r="U52" s="93">
        <v>70300</v>
      </c>
      <c r="V52" s="93">
        <v>78000</v>
      </c>
      <c r="W52" s="93">
        <v>82300</v>
      </c>
      <c r="X52" s="93">
        <v>87300</v>
      </c>
      <c r="Y52" s="93">
        <v>92600</v>
      </c>
      <c r="Z52" s="93">
        <v>103000</v>
      </c>
      <c r="AA52" s="92">
        <v>142700</v>
      </c>
      <c r="AB52" s="98">
        <v>150400</v>
      </c>
      <c r="AC52" s="98">
        <v>169000</v>
      </c>
      <c r="AD52" s="98">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c r="B53" s="4"/>
      <c r="C53" s="4"/>
      <c r="D53" s="4">
        <f t="shared" si="10"/>
        <v>45100</v>
      </c>
      <c r="E53" s="4"/>
      <c r="F53" s="4">
        <f t="shared" si="11"/>
        <v>45100</v>
      </c>
      <c r="G53" s="4">
        <v>45100</v>
      </c>
      <c r="H53" s="4">
        <v>52900</v>
      </c>
      <c r="I53" s="4">
        <v>40300</v>
      </c>
      <c r="J53" s="4">
        <v>63300</v>
      </c>
      <c r="K53" s="93">
        <v>21100</v>
      </c>
      <c r="L53" s="93">
        <v>21400</v>
      </c>
      <c r="M53" s="93">
        <v>21700</v>
      </c>
      <c r="N53" s="97">
        <v>22900</v>
      </c>
      <c r="O53" s="93">
        <v>24800</v>
      </c>
      <c r="P53" s="94">
        <v>25600</v>
      </c>
      <c r="Q53" s="95">
        <v>26800</v>
      </c>
      <c r="R53" s="96">
        <v>31400</v>
      </c>
      <c r="S53" s="104">
        <v>34300</v>
      </c>
      <c r="T53" s="93">
        <v>67000</v>
      </c>
      <c r="U53" s="93">
        <v>72400</v>
      </c>
      <c r="V53" s="93">
        <v>80300</v>
      </c>
      <c r="W53" s="93">
        <v>84800</v>
      </c>
      <c r="X53" s="93">
        <v>89900</v>
      </c>
      <c r="Y53" s="93">
        <v>95400</v>
      </c>
      <c r="Z53" s="93">
        <v>106100</v>
      </c>
      <c r="AA53" s="92">
        <v>147000</v>
      </c>
      <c r="AB53" s="98">
        <v>154900</v>
      </c>
      <c r="AC53" s="98">
        <v>174100</v>
      </c>
      <c r="AD53" s="92">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c r="B54" s="4"/>
      <c r="C54" s="4"/>
      <c r="D54" s="4">
        <f t="shared" si="10"/>
        <v>46500</v>
      </c>
      <c r="E54" s="4"/>
      <c r="F54" s="4">
        <f t="shared" si="11"/>
        <v>46500</v>
      </c>
      <c r="G54" s="4">
        <v>46500</v>
      </c>
      <c r="H54" s="4">
        <v>54500</v>
      </c>
      <c r="I54" s="4">
        <v>41500</v>
      </c>
      <c r="J54" s="4">
        <v>65200</v>
      </c>
      <c r="K54" s="101">
        <v>21700</v>
      </c>
      <c r="L54" s="101">
        <v>22000</v>
      </c>
      <c r="M54" s="93">
        <v>22400</v>
      </c>
      <c r="N54" s="97">
        <v>23600</v>
      </c>
      <c r="O54" s="93">
        <v>25500</v>
      </c>
      <c r="P54" s="94">
        <v>26400</v>
      </c>
      <c r="Q54" s="95">
        <v>27600</v>
      </c>
      <c r="R54" s="96">
        <v>32300</v>
      </c>
      <c r="S54" s="96">
        <v>35300</v>
      </c>
      <c r="T54" s="93">
        <v>69000</v>
      </c>
      <c r="U54" s="93">
        <v>74600</v>
      </c>
      <c r="V54" s="93">
        <v>82700</v>
      </c>
      <c r="W54" s="93">
        <v>87300</v>
      </c>
      <c r="X54" s="93">
        <v>92600</v>
      </c>
      <c r="Y54" s="93">
        <v>98300</v>
      </c>
      <c r="Z54" s="93">
        <v>109300</v>
      </c>
      <c r="AA54" s="92">
        <v>151400</v>
      </c>
      <c r="AB54" s="98">
        <v>159500</v>
      </c>
      <c r="AC54" s="98">
        <v>179300</v>
      </c>
      <c r="AD54" s="92">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c r="B55" s="4"/>
      <c r="C55" s="4"/>
      <c r="D55" s="4">
        <f t="shared" si="10"/>
        <v>47900</v>
      </c>
      <c r="E55" s="4"/>
      <c r="F55" s="4">
        <f t="shared" si="11"/>
        <v>47900</v>
      </c>
      <c r="G55" s="4">
        <v>47900</v>
      </c>
      <c r="H55" s="4">
        <v>56100</v>
      </c>
      <c r="I55" s="4">
        <v>42700</v>
      </c>
      <c r="J55" s="4">
        <v>67200</v>
      </c>
      <c r="K55" s="102">
        <v>22400</v>
      </c>
      <c r="L55" s="102">
        <v>22700</v>
      </c>
      <c r="M55" s="93">
        <v>23100</v>
      </c>
      <c r="N55" s="97">
        <v>24300</v>
      </c>
      <c r="O55" s="93">
        <v>26300</v>
      </c>
      <c r="P55" s="94">
        <v>27200</v>
      </c>
      <c r="Q55" s="95">
        <v>28200</v>
      </c>
      <c r="R55" s="96">
        <v>33300</v>
      </c>
      <c r="S55" s="96">
        <v>36400</v>
      </c>
      <c r="T55" s="92">
        <v>71100</v>
      </c>
      <c r="U55" s="92">
        <v>76800</v>
      </c>
      <c r="V55" s="93">
        <v>85200</v>
      </c>
      <c r="W55" s="93">
        <v>89900</v>
      </c>
      <c r="X55" s="93">
        <v>95400</v>
      </c>
      <c r="Y55" s="93">
        <v>101200</v>
      </c>
      <c r="Z55" s="93">
        <v>112600</v>
      </c>
      <c r="AA55" s="92">
        <v>155900</v>
      </c>
      <c r="AB55" s="98">
        <v>164300</v>
      </c>
      <c r="AC55" s="98">
        <v>184700</v>
      </c>
      <c r="AD55" s="92">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c r="B56" s="4"/>
      <c r="C56" s="4"/>
      <c r="D56" s="4">
        <f t="shared" si="10"/>
        <v>49300</v>
      </c>
      <c r="E56" s="4"/>
      <c r="F56" s="4">
        <f t="shared" si="11"/>
        <v>49300</v>
      </c>
      <c r="G56" s="4">
        <v>49300</v>
      </c>
      <c r="H56" s="4">
        <v>57800</v>
      </c>
      <c r="I56" s="4">
        <v>44000</v>
      </c>
      <c r="J56" s="4">
        <v>69200</v>
      </c>
      <c r="K56" s="93">
        <v>23100</v>
      </c>
      <c r="L56" s="93">
        <v>23400</v>
      </c>
      <c r="M56" s="97">
        <v>23800</v>
      </c>
      <c r="N56" s="97">
        <v>25000</v>
      </c>
      <c r="O56" s="93">
        <v>27100</v>
      </c>
      <c r="P56" s="94">
        <v>28000</v>
      </c>
      <c r="Q56" s="95">
        <v>29300</v>
      </c>
      <c r="R56" s="96">
        <v>34300</v>
      </c>
      <c r="S56" s="96">
        <v>37500</v>
      </c>
      <c r="T56" s="93">
        <v>73200</v>
      </c>
      <c r="U56" s="93">
        <v>79100</v>
      </c>
      <c r="V56" s="93">
        <v>87800</v>
      </c>
      <c r="W56" s="93">
        <v>92600</v>
      </c>
      <c r="X56" s="93">
        <v>98300</v>
      </c>
      <c r="Y56" s="98">
        <v>104200</v>
      </c>
      <c r="Z56" s="98">
        <v>116000</v>
      </c>
      <c r="AA56" s="92">
        <v>160600</v>
      </c>
      <c r="AB56" s="92">
        <v>169200</v>
      </c>
      <c r="AC56" s="92">
        <v>190200</v>
      </c>
      <c r="AD56" s="92">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c r="B57" s="4"/>
      <c r="C57" s="4"/>
      <c r="D57" s="4">
        <f t="shared" si="10"/>
        <v>50800</v>
      </c>
      <c r="E57" s="4"/>
      <c r="F57" s="4">
        <f t="shared" si="11"/>
        <v>50800</v>
      </c>
      <c r="G57" s="4">
        <v>50800</v>
      </c>
      <c r="H57" s="4">
        <v>59500</v>
      </c>
      <c r="I57" s="4">
        <v>45300</v>
      </c>
      <c r="J57" s="4">
        <v>71300</v>
      </c>
      <c r="K57" s="92">
        <v>23800</v>
      </c>
      <c r="L57" s="92">
        <v>24100</v>
      </c>
      <c r="M57" s="97">
        <v>24500</v>
      </c>
      <c r="N57" s="97">
        <v>25800</v>
      </c>
      <c r="O57" s="93">
        <v>27900</v>
      </c>
      <c r="P57" s="94">
        <v>28800</v>
      </c>
      <c r="Q57" s="95">
        <v>30200</v>
      </c>
      <c r="R57" s="96">
        <v>35300</v>
      </c>
      <c r="S57" s="96">
        <v>38600</v>
      </c>
      <c r="T57" s="93">
        <v>75400</v>
      </c>
      <c r="U57" s="93">
        <v>81500</v>
      </c>
      <c r="V57" s="92">
        <v>90400</v>
      </c>
      <c r="W57" s="92">
        <v>95400</v>
      </c>
      <c r="X57" s="92">
        <v>101200</v>
      </c>
      <c r="Y57" s="98">
        <v>107300</v>
      </c>
      <c r="Z57" s="98">
        <v>119500</v>
      </c>
      <c r="AA57" s="92">
        <v>165400</v>
      </c>
      <c r="AB57" s="98">
        <v>174300</v>
      </c>
      <c r="AC57" s="98">
        <v>195900</v>
      </c>
      <c r="AD57" s="98">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c r="B58" s="4"/>
      <c r="C58" s="4"/>
      <c r="D58" s="4">
        <f t="shared" si="10"/>
        <v>52300</v>
      </c>
      <c r="E58" s="4"/>
      <c r="F58" s="4">
        <f t="shared" si="11"/>
        <v>52300</v>
      </c>
      <c r="G58" s="4">
        <v>52300</v>
      </c>
      <c r="H58" s="4">
        <v>61300</v>
      </c>
      <c r="I58" s="4">
        <v>46700</v>
      </c>
      <c r="J58" s="4">
        <v>73400</v>
      </c>
      <c r="K58" s="93">
        <v>24500</v>
      </c>
      <c r="L58" s="93">
        <v>24800</v>
      </c>
      <c r="M58" s="93">
        <v>25200</v>
      </c>
      <c r="N58" s="93">
        <v>26600</v>
      </c>
      <c r="O58" s="93">
        <v>28700</v>
      </c>
      <c r="P58" s="94">
        <v>29700</v>
      </c>
      <c r="Q58" s="95">
        <v>31100</v>
      </c>
      <c r="R58" s="96">
        <v>36400</v>
      </c>
      <c r="S58" s="96">
        <v>39800</v>
      </c>
      <c r="T58" s="93">
        <v>77700</v>
      </c>
      <c r="U58" s="93">
        <v>83900</v>
      </c>
      <c r="V58" s="93">
        <v>93100</v>
      </c>
      <c r="W58" s="93">
        <v>98300</v>
      </c>
      <c r="X58" s="93">
        <v>104200</v>
      </c>
      <c r="Y58" s="98">
        <v>110500</v>
      </c>
      <c r="Z58" s="98">
        <v>123100</v>
      </c>
      <c r="AA58" s="92">
        <v>170400</v>
      </c>
      <c r="AB58" s="92">
        <v>179500</v>
      </c>
      <c r="AC58" s="92">
        <v>201800</v>
      </c>
      <c r="AD58" s="98">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c r="B59" s="4"/>
      <c r="C59" s="4"/>
      <c r="D59" s="4">
        <f t="shared" si="10"/>
        <v>53900</v>
      </c>
      <c r="E59" s="4"/>
      <c r="F59" s="4">
        <f t="shared" si="11"/>
        <v>53900</v>
      </c>
      <c r="G59" s="4">
        <v>53900</v>
      </c>
      <c r="H59" s="4">
        <v>63100</v>
      </c>
      <c r="I59" s="4">
        <v>48100</v>
      </c>
      <c r="J59" s="4">
        <v>75600</v>
      </c>
      <c r="K59" s="93">
        <v>25200</v>
      </c>
      <c r="L59" s="93">
        <v>25500</v>
      </c>
      <c r="M59" s="97">
        <v>26000</v>
      </c>
      <c r="N59" s="92">
        <v>27400</v>
      </c>
      <c r="O59" s="93">
        <v>29600</v>
      </c>
      <c r="P59" s="94">
        <v>30600</v>
      </c>
      <c r="Q59" s="95">
        <v>32000</v>
      </c>
      <c r="R59" s="96">
        <v>37500</v>
      </c>
      <c r="S59" s="96">
        <v>41000</v>
      </c>
      <c r="T59" s="93">
        <v>80000</v>
      </c>
      <c r="U59" s="93">
        <v>86400</v>
      </c>
      <c r="V59" s="92">
        <v>95900</v>
      </c>
      <c r="W59" s="92">
        <v>101200</v>
      </c>
      <c r="X59" s="92">
        <v>107300</v>
      </c>
      <c r="Y59" s="92">
        <v>113800</v>
      </c>
      <c r="Z59" s="92">
        <v>126800</v>
      </c>
      <c r="AA59" s="92">
        <v>175500</v>
      </c>
      <c r="AB59" s="92">
        <v>184900</v>
      </c>
      <c r="AC59" s="92">
        <v>207900</v>
      </c>
      <c r="AD59" s="93">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c r="B60" s="4"/>
      <c r="C60" s="4"/>
      <c r="D60" s="4">
        <f t="shared" si="10"/>
        <v>55500</v>
      </c>
      <c r="E60" s="4"/>
      <c r="F60" s="4">
        <f t="shared" si="11"/>
        <v>55500</v>
      </c>
      <c r="G60" s="4">
        <v>55500</v>
      </c>
      <c r="H60" s="4">
        <v>65000</v>
      </c>
      <c r="I60" s="4">
        <v>49500</v>
      </c>
      <c r="J60" s="4">
        <v>77900</v>
      </c>
      <c r="K60" s="93">
        <v>26000</v>
      </c>
      <c r="L60" s="93">
        <v>26300</v>
      </c>
      <c r="M60" s="97">
        <v>26800</v>
      </c>
      <c r="N60" s="93">
        <v>28200</v>
      </c>
      <c r="O60" s="93">
        <v>30500</v>
      </c>
      <c r="P60" s="94">
        <v>31500</v>
      </c>
      <c r="Q60" s="95">
        <v>33000</v>
      </c>
      <c r="R60" s="96">
        <v>38600</v>
      </c>
      <c r="S60" s="96">
        <v>42200</v>
      </c>
      <c r="T60" s="93">
        <v>82400</v>
      </c>
      <c r="U60" s="93">
        <v>89000</v>
      </c>
      <c r="V60" s="93">
        <v>98800</v>
      </c>
      <c r="W60" s="93">
        <v>104200</v>
      </c>
      <c r="X60" s="93">
        <v>110500</v>
      </c>
      <c r="Y60" s="98">
        <v>117200</v>
      </c>
      <c r="Z60" s="98">
        <v>130600</v>
      </c>
      <c r="AA60" s="92">
        <v>180800</v>
      </c>
      <c r="AB60" s="98">
        <v>190400</v>
      </c>
      <c r="AC60" s="98">
        <v>214100</v>
      </c>
      <c r="AD60" s="92">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c r="B61" s="4"/>
      <c r="C61" s="4"/>
      <c r="D61" s="4">
        <f t="shared" si="10"/>
        <v>57200</v>
      </c>
      <c r="E61" s="4"/>
      <c r="F61" s="4">
        <f t="shared" si="11"/>
        <v>57200</v>
      </c>
      <c r="G61" s="4">
        <v>57200</v>
      </c>
      <c r="H61" s="4">
        <v>67000</v>
      </c>
      <c r="I61" s="4">
        <v>51000</v>
      </c>
      <c r="J61" s="4">
        <v>80200</v>
      </c>
      <c r="K61" s="93">
        <v>26800</v>
      </c>
      <c r="L61" s="93">
        <v>27100</v>
      </c>
      <c r="M61" s="93">
        <v>27600</v>
      </c>
      <c r="N61" s="93">
        <v>29000</v>
      </c>
      <c r="O61" s="93">
        <v>31400</v>
      </c>
      <c r="P61" s="94">
        <v>32400</v>
      </c>
      <c r="Q61" s="95">
        <v>34000</v>
      </c>
      <c r="R61" s="96">
        <v>39800</v>
      </c>
      <c r="S61" s="96">
        <v>43500</v>
      </c>
      <c r="T61" s="93">
        <v>84900</v>
      </c>
      <c r="U61" s="93">
        <v>91700</v>
      </c>
      <c r="V61" s="98">
        <v>101800</v>
      </c>
      <c r="W61" s="98">
        <v>107300</v>
      </c>
      <c r="X61" s="98">
        <v>113800</v>
      </c>
      <c r="Y61" s="92">
        <v>120700</v>
      </c>
      <c r="Z61" s="92">
        <v>134500</v>
      </c>
      <c r="AA61" s="92">
        <v>186200</v>
      </c>
      <c r="AB61" s="98">
        <v>196100</v>
      </c>
      <c r="AC61" s="98"/>
      <c r="AD61" s="92"/>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c r="B62" s="4"/>
      <c r="C62" s="4"/>
      <c r="D62" s="4">
        <f t="shared" si="10"/>
        <v>58900</v>
      </c>
      <c r="E62" s="4"/>
      <c r="F62" s="4">
        <f t="shared" si="11"/>
        <v>58900</v>
      </c>
      <c r="G62" s="4">
        <v>58900</v>
      </c>
      <c r="H62" s="4">
        <v>69000</v>
      </c>
      <c r="I62" s="4">
        <v>52500</v>
      </c>
      <c r="J62" s="4">
        <v>82600</v>
      </c>
      <c r="K62" s="93">
        <v>27600</v>
      </c>
      <c r="L62" s="93">
        <v>27900</v>
      </c>
      <c r="M62" s="92">
        <v>28400</v>
      </c>
      <c r="N62" s="93">
        <v>29900</v>
      </c>
      <c r="O62" s="93">
        <v>32300</v>
      </c>
      <c r="P62" s="94">
        <v>33400</v>
      </c>
      <c r="Q62" s="95">
        <v>35000</v>
      </c>
      <c r="R62" s="96">
        <v>41000</v>
      </c>
      <c r="S62" s="96">
        <v>44800</v>
      </c>
      <c r="T62" s="93">
        <v>87400</v>
      </c>
      <c r="U62" s="93">
        <v>94500</v>
      </c>
      <c r="V62" s="98">
        <v>104900</v>
      </c>
      <c r="W62" s="98">
        <v>110500</v>
      </c>
      <c r="X62" s="98">
        <v>117200</v>
      </c>
      <c r="Y62" s="98">
        <v>124300</v>
      </c>
      <c r="Z62" s="98">
        <v>138500</v>
      </c>
      <c r="AA62" s="92">
        <v>191800</v>
      </c>
      <c r="AB62" s="93">
        <v>202000</v>
      </c>
      <c r="AC62" s="93"/>
      <c r="AD62" s="106"/>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c r="B63" s="4"/>
      <c r="C63" s="4"/>
      <c r="D63" s="4">
        <f t="shared" si="10"/>
        <v>60700</v>
      </c>
      <c r="E63" s="4"/>
      <c r="F63" s="4">
        <f t="shared" si="11"/>
        <v>60700</v>
      </c>
      <c r="G63" s="4">
        <v>60700</v>
      </c>
      <c r="H63" s="4">
        <v>71100</v>
      </c>
      <c r="I63" s="4">
        <v>54100</v>
      </c>
      <c r="J63" s="4">
        <v>85100</v>
      </c>
      <c r="K63" s="93">
        <v>28400</v>
      </c>
      <c r="L63" s="93">
        <v>28700</v>
      </c>
      <c r="M63" s="93">
        <v>29300</v>
      </c>
      <c r="N63" s="93">
        <v>30800</v>
      </c>
      <c r="O63" s="93">
        <v>33300</v>
      </c>
      <c r="P63" s="94">
        <v>34400</v>
      </c>
      <c r="Q63" s="95">
        <v>36100</v>
      </c>
      <c r="R63" s="96">
        <v>42200</v>
      </c>
      <c r="S63" s="96">
        <v>46100</v>
      </c>
      <c r="T63" s="93">
        <v>90000</v>
      </c>
      <c r="U63" s="93">
        <v>97300</v>
      </c>
      <c r="V63" s="98">
        <v>108000</v>
      </c>
      <c r="W63" s="98">
        <v>113800</v>
      </c>
      <c r="X63" s="98">
        <v>120700</v>
      </c>
      <c r="Y63" s="98">
        <v>128000</v>
      </c>
      <c r="Z63" s="98">
        <v>142700</v>
      </c>
      <c r="AA63" s="92">
        <v>197600</v>
      </c>
      <c r="AB63" s="92">
        <v>208100</v>
      </c>
      <c r="AC63" s="92"/>
      <c r="AD63" s="106"/>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c r="B64" s="4"/>
      <c r="C64" s="4"/>
      <c r="D64" s="4">
        <f t="shared" si="10"/>
        <v>62500</v>
      </c>
      <c r="E64" s="4"/>
      <c r="F64" s="4">
        <f t="shared" si="11"/>
        <v>62500</v>
      </c>
      <c r="G64" s="4">
        <v>62500</v>
      </c>
      <c r="H64" s="4">
        <v>73200</v>
      </c>
      <c r="I64" s="4">
        <v>55700</v>
      </c>
      <c r="J64" s="4">
        <v>87700</v>
      </c>
      <c r="K64" s="93">
        <v>29300</v>
      </c>
      <c r="L64" s="93">
        <v>29600</v>
      </c>
      <c r="M64" s="93">
        <v>30200</v>
      </c>
      <c r="N64" s="93">
        <v>31700</v>
      </c>
      <c r="O64" s="93">
        <v>34300</v>
      </c>
      <c r="P64" s="94">
        <v>35400</v>
      </c>
      <c r="Q64" s="95">
        <v>37200</v>
      </c>
      <c r="R64" s="96">
        <v>43500</v>
      </c>
      <c r="S64" s="96">
        <v>47500</v>
      </c>
      <c r="T64" s="93">
        <v>92700</v>
      </c>
      <c r="U64" s="93">
        <v>100200</v>
      </c>
      <c r="V64" s="92">
        <v>111200</v>
      </c>
      <c r="W64" s="92">
        <v>117200</v>
      </c>
      <c r="X64" s="92">
        <v>124300</v>
      </c>
      <c r="Y64" s="98">
        <v>131800</v>
      </c>
      <c r="Z64" s="98">
        <v>147000</v>
      </c>
      <c r="AA64" s="97">
        <v>203500</v>
      </c>
      <c r="AB64" s="92"/>
      <c r="AC64" s="92"/>
      <c r="AD64" s="106"/>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c r="B65" s="4"/>
      <c r="C65" s="4"/>
      <c r="D65" s="4">
        <f t="shared" si="10"/>
        <v>64400</v>
      </c>
      <c r="E65" s="4"/>
      <c r="F65" s="4">
        <f t="shared" si="11"/>
        <v>64400</v>
      </c>
      <c r="G65" s="4">
        <v>64400</v>
      </c>
      <c r="H65" s="4">
        <v>75400</v>
      </c>
      <c r="I65" s="4">
        <v>57400</v>
      </c>
      <c r="J65" s="4">
        <v>90300</v>
      </c>
      <c r="K65" s="93">
        <v>30200</v>
      </c>
      <c r="L65" s="93">
        <v>30500</v>
      </c>
      <c r="M65" s="93">
        <v>31100</v>
      </c>
      <c r="N65" s="93">
        <v>32700</v>
      </c>
      <c r="O65" s="93">
        <v>35300</v>
      </c>
      <c r="P65" s="94">
        <v>36500</v>
      </c>
      <c r="Q65" s="95">
        <v>38300</v>
      </c>
      <c r="R65" s="96">
        <v>44800</v>
      </c>
      <c r="S65" s="96">
        <v>48900</v>
      </c>
      <c r="T65" s="93">
        <v>95500</v>
      </c>
      <c r="U65" s="93">
        <v>103200</v>
      </c>
      <c r="V65" s="92">
        <v>114500</v>
      </c>
      <c r="W65" s="92">
        <v>120700</v>
      </c>
      <c r="X65" s="92">
        <v>128000</v>
      </c>
      <c r="Y65" s="92">
        <v>135800</v>
      </c>
      <c r="Z65" s="92">
        <v>151400</v>
      </c>
      <c r="AA65" s="97"/>
      <c r="AB65" s="106"/>
      <c r="AC65" s="106"/>
      <c r="AD65" s="106"/>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c r="B66" s="4"/>
      <c r="C66" s="4"/>
      <c r="D66" s="4">
        <f t="shared" si="10"/>
        <v>66300</v>
      </c>
      <c r="E66" s="4"/>
      <c r="F66" s="4">
        <f t="shared" si="11"/>
        <v>66300</v>
      </c>
      <c r="G66" s="4">
        <v>66300</v>
      </c>
      <c r="H66" s="4">
        <v>77700</v>
      </c>
      <c r="I66" s="4">
        <v>59100</v>
      </c>
      <c r="J66" s="4">
        <v>93000</v>
      </c>
      <c r="K66" s="97">
        <v>31100</v>
      </c>
      <c r="L66" s="97">
        <v>31400</v>
      </c>
      <c r="M66" s="93">
        <v>32000</v>
      </c>
      <c r="N66" s="93">
        <v>33700</v>
      </c>
      <c r="O66" s="93">
        <v>36400</v>
      </c>
      <c r="P66" s="94">
        <v>37600</v>
      </c>
      <c r="Q66" s="95">
        <v>39400</v>
      </c>
      <c r="R66" s="96">
        <v>46100</v>
      </c>
      <c r="S66" s="96">
        <v>50400</v>
      </c>
      <c r="T66" s="93">
        <v>98400</v>
      </c>
      <c r="U66" s="93">
        <v>106300</v>
      </c>
      <c r="V66" s="92">
        <v>117900</v>
      </c>
      <c r="W66" s="92">
        <v>124300</v>
      </c>
      <c r="X66" s="92">
        <v>131800</v>
      </c>
      <c r="Y66" s="98">
        <v>139900</v>
      </c>
      <c r="Z66" s="98">
        <v>155900</v>
      </c>
      <c r="AA66" s="92"/>
      <c r="AB66" s="106"/>
      <c r="AC66" s="106"/>
      <c r="AD66" s="106"/>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c r="B67" s="4"/>
      <c r="C67" s="4"/>
      <c r="D67" s="4">
        <f t="shared" si="10"/>
        <v>68300</v>
      </c>
      <c r="E67" s="4"/>
      <c r="F67" s="4">
        <f t="shared" si="11"/>
        <v>68300</v>
      </c>
      <c r="G67" s="93">
        <v>68300</v>
      </c>
      <c r="H67" s="99">
        <v>80000</v>
      </c>
      <c r="I67" s="92">
        <v>60900</v>
      </c>
      <c r="J67" s="93">
        <v>95800</v>
      </c>
      <c r="K67" s="97">
        <v>32000</v>
      </c>
      <c r="L67" s="97">
        <v>32300</v>
      </c>
      <c r="M67" s="93">
        <v>33000</v>
      </c>
      <c r="N67" s="93">
        <v>34700</v>
      </c>
      <c r="O67" s="92">
        <v>37500</v>
      </c>
      <c r="P67" s="99">
        <v>38700</v>
      </c>
      <c r="Q67" s="95">
        <v>40600</v>
      </c>
      <c r="R67" s="100">
        <v>47500</v>
      </c>
      <c r="S67" s="100">
        <v>51900</v>
      </c>
      <c r="T67" s="98">
        <v>101400</v>
      </c>
      <c r="U67" s="98">
        <v>109500</v>
      </c>
      <c r="V67" s="98">
        <v>121400</v>
      </c>
      <c r="W67" s="98">
        <v>128000</v>
      </c>
      <c r="X67" s="98">
        <v>135800</v>
      </c>
      <c r="Y67" s="98">
        <v>144100</v>
      </c>
      <c r="Z67" s="98">
        <v>160600</v>
      </c>
      <c r="AA67" s="106"/>
      <c r="AB67" s="106"/>
      <c r="AC67" s="106"/>
      <c r="AD67" s="106"/>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c r="B68" s="4"/>
      <c r="C68" s="4"/>
      <c r="D68" s="4">
        <f t="shared" si="10"/>
        <v>70300</v>
      </c>
      <c r="E68" s="4"/>
      <c r="F68" s="4">
        <f t="shared" si="11"/>
        <v>70300</v>
      </c>
      <c r="G68" s="93">
        <v>70300</v>
      </c>
      <c r="H68" s="94">
        <v>82400</v>
      </c>
      <c r="I68" s="93">
        <v>62700</v>
      </c>
      <c r="J68" s="93">
        <v>98700</v>
      </c>
      <c r="K68" s="93">
        <v>33000</v>
      </c>
      <c r="L68" s="93">
        <v>33300</v>
      </c>
      <c r="M68" s="93">
        <v>34000</v>
      </c>
      <c r="N68" s="93">
        <v>35700</v>
      </c>
      <c r="O68" s="93">
        <v>38600</v>
      </c>
      <c r="P68" s="94">
        <v>39900</v>
      </c>
      <c r="Q68" s="95">
        <v>41800</v>
      </c>
      <c r="R68" s="96">
        <v>48900</v>
      </c>
      <c r="S68" s="96">
        <v>53500</v>
      </c>
      <c r="T68" s="98">
        <v>104400</v>
      </c>
      <c r="U68" s="98">
        <v>112800</v>
      </c>
      <c r="V68" s="98">
        <v>125000</v>
      </c>
      <c r="W68" s="98">
        <v>131800</v>
      </c>
      <c r="X68" s="98">
        <v>139900</v>
      </c>
      <c r="Y68" s="98">
        <v>148400</v>
      </c>
      <c r="Z68" s="98">
        <v>165400</v>
      </c>
      <c r="AA68" s="106"/>
      <c r="AB68" s="106"/>
      <c r="AC68" s="106"/>
      <c r="AD68" s="106"/>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c r="B69" s="4"/>
      <c r="C69" s="4"/>
      <c r="D69" s="4">
        <f t="shared" si="10"/>
        <v>72400</v>
      </c>
      <c r="E69" s="4"/>
      <c r="F69" s="4">
        <f t="shared" si="11"/>
        <v>72400</v>
      </c>
      <c r="G69" s="92">
        <v>72400</v>
      </c>
      <c r="H69" s="99">
        <v>84900</v>
      </c>
      <c r="I69" s="93">
        <v>64600</v>
      </c>
      <c r="J69" s="98">
        <v>101700</v>
      </c>
      <c r="K69" s="93">
        <v>34000</v>
      </c>
      <c r="L69" s="93">
        <v>34300</v>
      </c>
      <c r="M69" s="93">
        <v>35000</v>
      </c>
      <c r="N69" s="92">
        <v>36800</v>
      </c>
      <c r="O69" s="93">
        <v>39800</v>
      </c>
      <c r="P69" s="94">
        <v>41100</v>
      </c>
      <c r="Q69" s="95">
        <v>43300</v>
      </c>
      <c r="R69" s="96">
        <v>50400</v>
      </c>
      <c r="S69" s="96">
        <v>55100</v>
      </c>
      <c r="T69" s="98">
        <v>107500</v>
      </c>
      <c r="U69" s="98">
        <v>116200</v>
      </c>
      <c r="V69" s="92">
        <v>128800</v>
      </c>
      <c r="W69" s="92">
        <v>135800</v>
      </c>
      <c r="X69" s="92">
        <v>144100</v>
      </c>
      <c r="Y69" s="92">
        <v>152900</v>
      </c>
      <c r="Z69" s="92">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c r="B70" s="4"/>
      <c r="C70" s="4"/>
      <c r="D70" s="4">
        <f t="shared" si="10"/>
        <v>74600</v>
      </c>
      <c r="E70" s="4"/>
      <c r="F70" s="4">
        <f t="shared" si="11"/>
        <v>74600</v>
      </c>
      <c r="G70" s="93">
        <v>74600</v>
      </c>
      <c r="H70" s="99">
        <v>87400</v>
      </c>
      <c r="I70" s="93">
        <v>66500</v>
      </c>
      <c r="J70" s="98">
        <v>104800</v>
      </c>
      <c r="K70" s="93">
        <v>35000</v>
      </c>
      <c r="L70" s="93">
        <v>35300</v>
      </c>
      <c r="M70" s="93">
        <v>36100</v>
      </c>
      <c r="N70" s="93">
        <v>37900</v>
      </c>
      <c r="O70" s="97">
        <v>41000</v>
      </c>
      <c r="P70" s="103">
        <v>42300</v>
      </c>
      <c r="Q70" s="95">
        <v>44400</v>
      </c>
      <c r="R70" s="104">
        <v>51900</v>
      </c>
      <c r="S70" s="104">
        <v>56800</v>
      </c>
      <c r="T70" s="92">
        <v>110700</v>
      </c>
      <c r="U70" s="92">
        <v>119700</v>
      </c>
      <c r="V70" s="98">
        <v>132700</v>
      </c>
      <c r="W70" s="98">
        <v>139900</v>
      </c>
      <c r="X70" s="98">
        <v>148400</v>
      </c>
      <c r="Y70" s="92">
        <v>157500</v>
      </c>
      <c r="Z70" s="92">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c r="B71" s="4"/>
      <c r="C71" s="4"/>
      <c r="D71" s="4">
        <f t="shared" si="10"/>
        <v>76800</v>
      </c>
      <c r="E71" s="4"/>
      <c r="F71" s="4">
        <f t="shared" si="11"/>
        <v>76800</v>
      </c>
      <c r="G71" s="93">
        <v>76800</v>
      </c>
      <c r="H71" s="94">
        <v>90000</v>
      </c>
      <c r="I71" s="92">
        <v>68500</v>
      </c>
      <c r="J71" s="98">
        <v>107900</v>
      </c>
      <c r="K71" s="93">
        <v>36100</v>
      </c>
      <c r="L71" s="93">
        <v>36400</v>
      </c>
      <c r="M71" s="93">
        <v>37200</v>
      </c>
      <c r="N71" s="93">
        <v>39000</v>
      </c>
      <c r="O71" s="97">
        <v>42200</v>
      </c>
      <c r="P71" s="103">
        <v>43600</v>
      </c>
      <c r="Q71" s="95">
        <v>45700</v>
      </c>
      <c r="R71" s="104">
        <v>53500</v>
      </c>
      <c r="S71" s="104">
        <v>58500</v>
      </c>
      <c r="T71" s="92">
        <v>114000</v>
      </c>
      <c r="U71" s="92">
        <v>123300</v>
      </c>
      <c r="V71" s="92">
        <v>136700</v>
      </c>
      <c r="W71" s="92">
        <v>144100</v>
      </c>
      <c r="X71" s="92">
        <v>152900</v>
      </c>
      <c r="Y71" s="98">
        <v>162200</v>
      </c>
      <c r="Z71" s="98">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c r="B72" s="4"/>
      <c r="C72" s="4"/>
      <c r="D72" s="4">
        <f t="shared" si="10"/>
        <v>79100</v>
      </c>
      <c r="E72" s="4"/>
      <c r="F72" s="4">
        <f t="shared" si="11"/>
        <v>79100</v>
      </c>
      <c r="G72" s="92">
        <v>79100</v>
      </c>
      <c r="H72" s="94">
        <v>92700</v>
      </c>
      <c r="I72" s="93">
        <v>70600</v>
      </c>
      <c r="J72" s="92">
        <v>111100</v>
      </c>
      <c r="K72" s="97">
        <v>37200</v>
      </c>
      <c r="L72" s="97">
        <v>37500</v>
      </c>
      <c r="M72" s="92">
        <v>38300</v>
      </c>
      <c r="N72" s="93">
        <v>40200</v>
      </c>
      <c r="O72" s="97">
        <v>43500</v>
      </c>
      <c r="P72" s="103">
        <v>44900</v>
      </c>
      <c r="Q72" s="95">
        <v>47100</v>
      </c>
      <c r="R72" s="104">
        <v>55100</v>
      </c>
      <c r="S72" s="104">
        <v>60300</v>
      </c>
      <c r="T72" s="92">
        <v>117400</v>
      </c>
      <c r="U72" s="92">
        <v>127000</v>
      </c>
      <c r="V72" s="98">
        <v>140800</v>
      </c>
      <c r="W72" s="98">
        <v>148400</v>
      </c>
      <c r="X72" s="98">
        <v>157500</v>
      </c>
      <c r="Y72" s="98">
        <v>167100</v>
      </c>
      <c r="Z72" s="98">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c r="B73" s="4"/>
      <c r="C73" s="4"/>
      <c r="D73" s="4">
        <f t="shared" si="10"/>
        <v>81500</v>
      </c>
      <c r="E73" s="4"/>
      <c r="F73" s="4">
        <f t="shared" si="11"/>
        <v>81500</v>
      </c>
      <c r="G73" s="92">
        <v>81500</v>
      </c>
      <c r="H73" s="99">
        <v>95500</v>
      </c>
      <c r="I73" s="93">
        <v>72700</v>
      </c>
      <c r="J73" s="92">
        <v>114400</v>
      </c>
      <c r="K73" s="97">
        <v>38300</v>
      </c>
      <c r="L73" s="97">
        <v>38600</v>
      </c>
      <c r="M73" s="93">
        <v>39400</v>
      </c>
      <c r="N73" s="93">
        <v>41400</v>
      </c>
      <c r="O73" s="92">
        <v>44800</v>
      </c>
      <c r="P73" s="99">
        <v>46200</v>
      </c>
      <c r="Q73" s="95">
        <v>48500</v>
      </c>
      <c r="R73" s="100">
        <v>56800</v>
      </c>
      <c r="S73" s="100">
        <v>62100</v>
      </c>
      <c r="T73" s="98">
        <v>120900</v>
      </c>
      <c r="U73" s="98">
        <v>130800</v>
      </c>
      <c r="V73" s="98">
        <v>145000</v>
      </c>
      <c r="W73" s="98">
        <v>152900</v>
      </c>
      <c r="X73" s="98">
        <v>162200</v>
      </c>
      <c r="Y73" s="92">
        <v>172100</v>
      </c>
      <c r="Z73" s="92">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c r="B74" s="4"/>
      <c r="C74" s="4"/>
      <c r="D74" s="4">
        <f t="shared" si="10"/>
        <v>83900</v>
      </c>
      <c r="E74" s="4"/>
      <c r="F74" s="4">
        <f t="shared" si="11"/>
        <v>83900</v>
      </c>
      <c r="G74" s="93">
        <v>83900</v>
      </c>
      <c r="H74" s="99">
        <v>98400</v>
      </c>
      <c r="I74" s="93">
        <v>74900</v>
      </c>
      <c r="J74" s="92">
        <v>117800</v>
      </c>
      <c r="K74" s="97">
        <v>39400</v>
      </c>
      <c r="L74" s="97">
        <v>39800</v>
      </c>
      <c r="M74" s="93">
        <v>40600</v>
      </c>
      <c r="N74" s="93">
        <v>42600</v>
      </c>
      <c r="O74" s="97">
        <v>46100</v>
      </c>
      <c r="P74" s="103">
        <v>47600</v>
      </c>
      <c r="Q74" s="95">
        <v>50000</v>
      </c>
      <c r="R74" s="104">
        <v>58500</v>
      </c>
      <c r="S74" s="104">
        <v>64000</v>
      </c>
      <c r="T74" s="98">
        <v>124500</v>
      </c>
      <c r="U74" s="98">
        <v>134700</v>
      </c>
      <c r="V74" s="98">
        <v>149400</v>
      </c>
      <c r="W74" s="98">
        <v>157500</v>
      </c>
      <c r="X74" s="98">
        <v>167100</v>
      </c>
      <c r="Y74" s="92">
        <v>177300</v>
      </c>
      <c r="Z74" s="92">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c r="B75" s="4"/>
      <c r="C75" s="4"/>
      <c r="D75" s="4">
        <f t="shared" si="10"/>
        <v>86400</v>
      </c>
      <c r="E75" s="4"/>
      <c r="F75" s="4">
        <f t="shared" si="11"/>
        <v>86400</v>
      </c>
      <c r="G75" s="92">
        <v>86400</v>
      </c>
      <c r="H75" s="99">
        <v>101400</v>
      </c>
      <c r="I75" s="93">
        <v>77100</v>
      </c>
      <c r="J75" s="98">
        <v>121300</v>
      </c>
      <c r="K75" s="93">
        <v>40600</v>
      </c>
      <c r="L75" s="93">
        <v>41000</v>
      </c>
      <c r="M75" s="93">
        <v>41800</v>
      </c>
      <c r="N75" s="93">
        <v>43900</v>
      </c>
      <c r="O75" s="97">
        <v>47500</v>
      </c>
      <c r="P75" s="103">
        <v>49000</v>
      </c>
      <c r="Q75" s="95">
        <v>51500</v>
      </c>
      <c r="R75" s="104">
        <v>60300</v>
      </c>
      <c r="S75" s="104">
        <v>65900</v>
      </c>
      <c r="T75" s="98">
        <v>128200</v>
      </c>
      <c r="U75" s="98">
        <v>138700</v>
      </c>
      <c r="V75" s="92">
        <v>153900</v>
      </c>
      <c r="W75" s="92">
        <v>162200</v>
      </c>
      <c r="X75" s="92">
        <v>172100</v>
      </c>
      <c r="Y75" s="92">
        <v>182600</v>
      </c>
      <c r="Z75" s="92">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c r="B76" s="4"/>
      <c r="C76" s="4"/>
      <c r="D76" s="4">
        <f t="shared" si="10"/>
        <v>89000</v>
      </c>
      <c r="E76" s="4"/>
      <c r="F76" s="4">
        <f t="shared" si="11"/>
        <v>89000</v>
      </c>
      <c r="G76" s="92">
        <v>89000</v>
      </c>
      <c r="H76" s="99">
        <v>104400</v>
      </c>
      <c r="I76" s="93">
        <v>79400</v>
      </c>
      <c r="J76" s="98">
        <v>124900</v>
      </c>
      <c r="K76" s="93">
        <v>41800</v>
      </c>
      <c r="L76" s="93">
        <v>42200</v>
      </c>
      <c r="M76" s="93">
        <v>43100</v>
      </c>
      <c r="N76" s="92">
        <v>45200</v>
      </c>
      <c r="O76" s="93">
        <v>48900</v>
      </c>
      <c r="P76" s="94">
        <v>50500</v>
      </c>
      <c r="Q76" s="95">
        <v>53000</v>
      </c>
      <c r="R76" s="96">
        <v>62100</v>
      </c>
      <c r="S76" s="96">
        <v>67900</v>
      </c>
      <c r="T76" s="92">
        <v>132000</v>
      </c>
      <c r="U76" s="92">
        <v>142900</v>
      </c>
      <c r="V76" s="98">
        <v>158500</v>
      </c>
      <c r="W76" s="98">
        <v>167100</v>
      </c>
      <c r="X76" s="98">
        <v>177300</v>
      </c>
      <c r="Y76" s="92">
        <v>188100</v>
      </c>
      <c r="Z76" s="92"/>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c r="B77" s="4"/>
      <c r="C77" s="4"/>
      <c r="D77" s="4">
        <f t="shared" si="10"/>
        <v>91700</v>
      </c>
      <c r="E77" s="4"/>
      <c r="F77" s="4">
        <f t="shared" si="11"/>
        <v>91700</v>
      </c>
      <c r="G77" s="92">
        <v>91700</v>
      </c>
      <c r="H77" s="99">
        <v>107500</v>
      </c>
      <c r="I77" s="92">
        <v>81800</v>
      </c>
      <c r="J77" s="98">
        <v>128600</v>
      </c>
      <c r="K77" s="93">
        <v>43100</v>
      </c>
      <c r="L77" s="93">
        <v>43500</v>
      </c>
      <c r="M77" s="93">
        <v>44400</v>
      </c>
      <c r="N77" s="93">
        <v>46600</v>
      </c>
      <c r="O77" s="92">
        <v>50400</v>
      </c>
      <c r="P77" s="99">
        <v>52000</v>
      </c>
      <c r="Q77" s="95">
        <v>54600</v>
      </c>
      <c r="R77" s="100">
        <v>64000</v>
      </c>
      <c r="S77" s="100">
        <v>69900</v>
      </c>
      <c r="T77" s="98">
        <v>136000</v>
      </c>
      <c r="U77" s="98">
        <v>147200</v>
      </c>
      <c r="V77" s="98">
        <v>163300</v>
      </c>
      <c r="W77" s="98">
        <v>172100</v>
      </c>
      <c r="X77" s="98">
        <v>182600</v>
      </c>
      <c r="Y77" s="92">
        <v>193700</v>
      </c>
      <c r="Z77" s="92"/>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c r="B78" s="4"/>
      <c r="C78" s="4"/>
      <c r="D78" s="4">
        <f t="shared" si="10"/>
        <v>94500</v>
      </c>
      <c r="E78" s="4"/>
      <c r="F78" s="4">
        <f t="shared" si="11"/>
        <v>94500</v>
      </c>
      <c r="G78" s="92">
        <v>94500</v>
      </c>
      <c r="H78" s="99">
        <v>110700</v>
      </c>
      <c r="I78" s="93">
        <v>84300</v>
      </c>
      <c r="J78" s="92">
        <v>132500</v>
      </c>
      <c r="K78" s="93">
        <v>44400</v>
      </c>
      <c r="L78" s="93">
        <v>44800</v>
      </c>
      <c r="M78" s="97">
        <v>45700</v>
      </c>
      <c r="N78" s="93">
        <v>48000</v>
      </c>
      <c r="O78" s="93">
        <v>51900</v>
      </c>
      <c r="P78" s="94">
        <v>53600</v>
      </c>
      <c r="Q78" s="95">
        <v>56200</v>
      </c>
      <c r="R78" s="96">
        <v>65900</v>
      </c>
      <c r="S78" s="96">
        <v>72000</v>
      </c>
      <c r="T78" s="98">
        <v>140100</v>
      </c>
      <c r="U78" s="98">
        <v>151600</v>
      </c>
      <c r="V78" s="98">
        <v>168200</v>
      </c>
      <c r="W78" s="98">
        <v>177300</v>
      </c>
      <c r="X78" s="98">
        <v>188100</v>
      </c>
      <c r="Y78" s="98">
        <v>199500</v>
      </c>
      <c r="Z78" s="98"/>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c r="B79" s="4"/>
      <c r="C79" s="4"/>
      <c r="D79" s="4">
        <f t="shared" si="10"/>
        <v>97300</v>
      </c>
      <c r="E79" s="4"/>
      <c r="F79" s="4">
        <f t="shared" si="11"/>
        <v>97300</v>
      </c>
      <c r="G79" s="92">
        <v>97300</v>
      </c>
      <c r="H79" s="99">
        <v>114000</v>
      </c>
      <c r="I79" s="93">
        <v>86800</v>
      </c>
      <c r="J79" s="92">
        <v>136500</v>
      </c>
      <c r="K79" s="93">
        <v>45700</v>
      </c>
      <c r="L79" s="93">
        <v>46100</v>
      </c>
      <c r="M79" s="92">
        <v>47100</v>
      </c>
      <c r="N79" s="93">
        <v>49400</v>
      </c>
      <c r="O79" s="93">
        <v>53500</v>
      </c>
      <c r="P79" s="94">
        <v>55200</v>
      </c>
      <c r="Q79" s="95">
        <v>57900</v>
      </c>
      <c r="R79" s="96">
        <v>67900</v>
      </c>
      <c r="S79" s="96">
        <v>74200</v>
      </c>
      <c r="T79" s="98">
        <v>144300</v>
      </c>
      <c r="U79" s="98">
        <v>156100</v>
      </c>
      <c r="V79" s="98">
        <v>173200</v>
      </c>
      <c r="W79" s="98">
        <v>182600</v>
      </c>
      <c r="X79" s="98">
        <v>193700</v>
      </c>
      <c r="Y79" s="93"/>
      <c r="Z79" s="93"/>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c r="B80" s="4"/>
      <c r="C80" s="4"/>
      <c r="D80" s="4">
        <f t="shared" si="10"/>
        <v>100200</v>
      </c>
      <c r="E80" s="4"/>
      <c r="F80" s="4">
        <f t="shared" si="11"/>
        <v>100200</v>
      </c>
      <c r="G80" s="92">
        <v>100200</v>
      </c>
      <c r="H80" s="99">
        <v>117400</v>
      </c>
      <c r="I80" s="92">
        <v>89400</v>
      </c>
      <c r="J80" s="98">
        <v>140600</v>
      </c>
      <c r="K80" s="93">
        <v>47100</v>
      </c>
      <c r="L80" s="93">
        <v>47500</v>
      </c>
      <c r="M80" s="97">
        <v>48500</v>
      </c>
      <c r="N80" s="93">
        <v>50900</v>
      </c>
      <c r="O80" s="93">
        <v>55100</v>
      </c>
      <c r="P80" s="94">
        <v>56900</v>
      </c>
      <c r="Q80" s="95">
        <v>59600</v>
      </c>
      <c r="R80" s="96">
        <v>69900</v>
      </c>
      <c r="S80" s="96">
        <v>76400</v>
      </c>
      <c r="T80" s="98">
        <v>148600</v>
      </c>
      <c r="U80" s="98">
        <v>160800</v>
      </c>
      <c r="V80" s="92">
        <v>178400</v>
      </c>
      <c r="W80" s="92">
        <v>188100</v>
      </c>
      <c r="X80" s="92">
        <v>199500</v>
      </c>
      <c r="Y80" s="93"/>
      <c r="Z80" s="93"/>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c r="B81" s="4"/>
      <c r="C81" s="4"/>
      <c r="D81" s="4">
        <f t="shared" si="10"/>
        <v>103200</v>
      </c>
      <c r="E81" s="4"/>
      <c r="F81" s="4">
        <f t="shared" si="11"/>
        <v>103200</v>
      </c>
      <c r="G81" s="92">
        <v>103200</v>
      </c>
      <c r="H81" s="99">
        <v>120900</v>
      </c>
      <c r="I81" s="92">
        <v>92100</v>
      </c>
      <c r="J81" s="98">
        <v>144800</v>
      </c>
      <c r="K81" s="93">
        <v>48500</v>
      </c>
      <c r="L81" s="93">
        <v>48900</v>
      </c>
      <c r="M81" s="97">
        <v>50000</v>
      </c>
      <c r="N81" s="93">
        <v>52400</v>
      </c>
      <c r="O81" s="93">
        <v>56800</v>
      </c>
      <c r="P81" s="94">
        <v>58600</v>
      </c>
      <c r="Q81" s="95">
        <v>61400</v>
      </c>
      <c r="R81" s="96">
        <v>72000</v>
      </c>
      <c r="S81" s="96">
        <v>78700</v>
      </c>
      <c r="T81" s="98">
        <v>153100</v>
      </c>
      <c r="U81" s="98">
        <v>165600</v>
      </c>
      <c r="V81" s="98">
        <v>183800</v>
      </c>
      <c r="W81" s="98">
        <v>193700</v>
      </c>
      <c r="X81" s="98"/>
      <c r="Y81" s="106"/>
      <c r="Z81" s="106"/>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c r="B82" s="4"/>
      <c r="C82" s="4"/>
      <c r="D82" s="4">
        <f t="shared" si="10"/>
        <v>106300</v>
      </c>
      <c r="E82" s="4"/>
      <c r="F82" s="4">
        <f t="shared" si="11"/>
        <v>106300</v>
      </c>
      <c r="G82" s="92">
        <v>106300</v>
      </c>
      <c r="H82" s="103">
        <v>124500</v>
      </c>
      <c r="I82" s="93">
        <v>94900</v>
      </c>
      <c r="J82" s="98">
        <v>149100</v>
      </c>
      <c r="K82" s="93">
        <v>50000</v>
      </c>
      <c r="L82" s="93">
        <v>50400</v>
      </c>
      <c r="M82" s="97">
        <v>51500</v>
      </c>
      <c r="N82" s="92">
        <v>54000</v>
      </c>
      <c r="O82" s="93">
        <v>58500</v>
      </c>
      <c r="P82" s="94">
        <v>60400</v>
      </c>
      <c r="Q82" s="95">
        <v>63200</v>
      </c>
      <c r="R82" s="96">
        <v>74200</v>
      </c>
      <c r="S82" s="96">
        <v>81100</v>
      </c>
      <c r="T82" s="98">
        <v>157700</v>
      </c>
      <c r="U82" s="98">
        <v>170600</v>
      </c>
      <c r="V82" s="92">
        <v>189300</v>
      </c>
      <c r="W82" s="92">
        <v>199500</v>
      </c>
      <c r="X82" s="92"/>
      <c r="Y82" s="106"/>
      <c r="Z82" s="106"/>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c r="B83" s="4"/>
      <c r="C83" s="4"/>
      <c r="D83" s="4">
        <f t="shared" si="10"/>
        <v>109500</v>
      </c>
      <c r="E83" s="4"/>
      <c r="F83" s="4">
        <f t="shared" si="11"/>
        <v>109500</v>
      </c>
      <c r="G83" s="92">
        <v>109500</v>
      </c>
      <c r="H83" s="99">
        <v>128200</v>
      </c>
      <c r="I83" s="92">
        <v>97700</v>
      </c>
      <c r="J83" s="92">
        <v>153600</v>
      </c>
      <c r="K83" s="93">
        <v>51500</v>
      </c>
      <c r="L83" s="93">
        <v>51900</v>
      </c>
      <c r="M83" s="97">
        <v>53000</v>
      </c>
      <c r="N83" s="102">
        <v>55600</v>
      </c>
      <c r="O83" s="93">
        <v>60300</v>
      </c>
      <c r="P83" s="94">
        <v>62200</v>
      </c>
      <c r="Q83" s="95">
        <v>65100</v>
      </c>
      <c r="R83" s="96">
        <v>76400</v>
      </c>
      <c r="S83" s="96">
        <v>83500</v>
      </c>
      <c r="T83" s="98">
        <v>162400</v>
      </c>
      <c r="U83" s="98">
        <v>175700</v>
      </c>
      <c r="V83" s="98">
        <v>195000</v>
      </c>
      <c r="W83" s="98"/>
      <c r="X83" s="98"/>
      <c r="Y83" s="106"/>
      <c r="Z83" s="106"/>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c r="B84" s="32"/>
      <c r="C84" s="32"/>
      <c r="D84" s="4">
        <f t="shared" si="10"/>
        <v>112800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97">
        <v>112800</v>
      </c>
      <c r="H84" s="99">
        <v>132000</v>
      </c>
      <c r="I84" s="92">
        <v>100600</v>
      </c>
      <c r="J84" s="92">
        <v>158200</v>
      </c>
      <c r="K84" s="93">
        <v>53000</v>
      </c>
      <c r="L84" s="93">
        <v>53500</v>
      </c>
      <c r="M84" s="97">
        <v>54600</v>
      </c>
      <c r="N84" s="102">
        <v>57300</v>
      </c>
      <c r="O84" s="93">
        <v>62100</v>
      </c>
      <c r="P84" s="94">
        <v>64100</v>
      </c>
      <c r="Q84" s="95">
        <v>67100</v>
      </c>
      <c r="R84" s="96">
        <v>78700</v>
      </c>
      <c r="S84" s="96">
        <v>86000</v>
      </c>
      <c r="T84" s="98">
        <v>167300</v>
      </c>
      <c r="U84" s="98">
        <v>181000</v>
      </c>
      <c r="V84" s="93"/>
      <c r="W84" s="93"/>
      <c r="X84" s="93"/>
      <c r="Y84" s="106"/>
      <c r="Z84" s="106"/>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c r="B85" s="32"/>
      <c r="C85" s="32"/>
      <c r="D85" s="4">
        <f t="shared" si="10"/>
        <v>116200</v>
      </c>
      <c r="E85" s="32"/>
      <c r="F85" s="4">
        <f t="shared" si="11"/>
        <v>116200</v>
      </c>
      <c r="G85" s="92">
        <v>116200</v>
      </c>
      <c r="H85" s="99">
        <v>136000</v>
      </c>
      <c r="I85" s="92">
        <v>103600</v>
      </c>
      <c r="J85" s="98">
        <v>162900</v>
      </c>
      <c r="K85" s="93">
        <v>54600</v>
      </c>
      <c r="L85" s="93">
        <v>55100</v>
      </c>
      <c r="M85" s="93">
        <v>56200</v>
      </c>
      <c r="N85" s="102">
        <v>59000</v>
      </c>
      <c r="O85" s="93">
        <v>64000</v>
      </c>
      <c r="P85" s="94">
        <v>66000</v>
      </c>
      <c r="Q85" s="95">
        <v>69100</v>
      </c>
      <c r="R85" s="96">
        <v>81100</v>
      </c>
      <c r="S85" s="96">
        <v>88600</v>
      </c>
      <c r="T85" s="98">
        <v>172300</v>
      </c>
      <c r="U85" s="98">
        <v>186400</v>
      </c>
      <c r="V85" s="93"/>
      <c r="W85" s="93"/>
      <c r="X85" s="93"/>
      <c r="Y85" s="106"/>
      <c r="Z85" s="106"/>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379" customFormat="1">
      <c r="B503" s="371"/>
      <c r="C503" s="372"/>
      <c r="D503" s="373"/>
      <c r="E503" s="374"/>
      <c r="F503" s="375"/>
      <c r="G503" s="375"/>
      <c r="H503" s="375"/>
      <c r="I503" s="375"/>
      <c r="J503" s="375"/>
      <c r="K503" s="375"/>
      <c r="L503" s="375"/>
      <c r="M503" s="375"/>
      <c r="N503" s="375"/>
      <c r="O503" s="376"/>
      <c r="P503" s="375"/>
      <c r="Q503" s="375"/>
      <c r="R503" s="375"/>
      <c r="S503" s="375"/>
      <c r="T503" s="375"/>
      <c r="U503" s="375"/>
      <c r="V503" s="375"/>
      <c r="W503" s="375"/>
      <c r="X503" s="375"/>
      <c r="Y503" s="375"/>
      <c r="Z503" s="375"/>
      <c r="AA503" s="376"/>
      <c r="AB503" s="376"/>
      <c r="AC503" s="377"/>
      <c r="AD503" s="377"/>
      <c r="AE503" s="377" t="e">
        <f>IF(#REF!=#REF!,1,0)</f>
        <v>#REF!</v>
      </c>
      <c r="AF503" s="378"/>
      <c r="AG503" s="378"/>
      <c r="AH503" s="378"/>
      <c r="AI503" s="378"/>
    </row>
    <row r="504" spans="2:46" s="379" customFormat="1">
      <c r="B504" s="371"/>
      <c r="C504" s="372"/>
      <c r="D504" s="373"/>
      <c r="E504" s="374"/>
      <c r="F504" s="375"/>
      <c r="G504" s="375"/>
      <c r="H504" s="375"/>
      <c r="I504" s="375"/>
      <c r="J504" s="375"/>
      <c r="K504" s="375"/>
      <c r="L504" s="375"/>
      <c r="M504" s="375"/>
      <c r="N504" s="375"/>
      <c r="O504" s="376"/>
      <c r="P504" s="375"/>
      <c r="Q504" s="375"/>
      <c r="R504" s="375"/>
      <c r="S504" s="375"/>
      <c r="T504" s="375"/>
      <c r="U504" s="375"/>
      <c r="V504" s="375"/>
      <c r="W504" s="375"/>
      <c r="X504" s="375"/>
      <c r="Y504" s="375"/>
      <c r="Z504" s="375"/>
      <c r="AA504" s="376"/>
      <c r="AB504" s="376"/>
      <c r="AC504" s="377"/>
      <c r="AD504" s="377"/>
      <c r="AE504" s="377" t="e">
        <f>IF(#REF!=#REF!,1,0)</f>
        <v>#REF!</v>
      </c>
      <c r="AF504" s="378"/>
      <c r="AG504" s="378"/>
      <c r="AH504" s="378"/>
      <c r="AI504" s="378"/>
    </row>
    <row r="505" spans="2:46" s="379" customFormat="1">
      <c r="B505" s="371"/>
      <c r="C505" s="372"/>
      <c r="D505" s="373"/>
      <c r="E505" s="374"/>
      <c r="F505" s="375"/>
      <c r="G505" s="375"/>
      <c r="H505" s="375"/>
      <c r="I505" s="375"/>
      <c r="J505" s="375"/>
      <c r="K505" s="375"/>
      <c r="L505" s="375"/>
      <c r="M505" s="375"/>
      <c r="N505" s="375"/>
      <c r="O505" s="376"/>
      <c r="P505" s="375"/>
      <c r="Q505" s="375"/>
      <c r="R505" s="375"/>
      <c r="S505" s="375"/>
      <c r="T505" s="375"/>
      <c r="U505" s="375"/>
      <c r="V505" s="375"/>
      <c r="W505" s="375"/>
      <c r="X505" s="375"/>
      <c r="Y505" s="375"/>
      <c r="Z505" s="375"/>
      <c r="AA505" s="376"/>
      <c r="AB505" s="376"/>
      <c r="AC505" s="377"/>
      <c r="AD505" s="377"/>
      <c r="AE505" s="377" t="e">
        <f>IF(#REF!=#REF!,1,0)</f>
        <v>#REF!</v>
      </c>
      <c r="AF505" s="378"/>
      <c r="AG505" s="378"/>
      <c r="AH505" s="378"/>
      <c r="AI505" s="378"/>
    </row>
    <row r="506" spans="2:46" s="379" customFormat="1">
      <c r="B506" s="371"/>
      <c r="C506" s="372"/>
      <c r="D506" s="373"/>
      <c r="E506" s="374"/>
      <c r="F506" s="375"/>
      <c r="G506" s="375"/>
      <c r="H506" s="375"/>
      <c r="I506" s="375"/>
      <c r="J506" s="375"/>
      <c r="K506" s="375"/>
      <c r="L506" s="375"/>
      <c r="M506" s="375"/>
      <c r="N506" s="375"/>
      <c r="O506" s="376"/>
      <c r="P506" s="375"/>
      <c r="Q506" s="375"/>
      <c r="R506" s="375"/>
      <c r="S506" s="375"/>
      <c r="T506" s="375"/>
      <c r="U506" s="375"/>
      <c r="V506" s="375"/>
      <c r="W506" s="375"/>
      <c r="X506" s="375"/>
      <c r="Y506" s="375"/>
      <c r="Z506" s="375"/>
      <c r="AA506" s="376"/>
      <c r="AB506" s="376"/>
      <c r="AC506" s="377"/>
      <c r="AD506" s="377"/>
      <c r="AE506" s="377" t="e">
        <f>IF(#REF!=#REF!,1,0)</f>
        <v>#REF!</v>
      </c>
      <c r="AF506" s="378"/>
      <c r="AG506" s="378"/>
      <c r="AH506" s="378"/>
      <c r="AI506" s="378"/>
    </row>
    <row r="507" spans="2:46" s="379" customFormat="1">
      <c r="B507" s="371"/>
      <c r="C507" s="372"/>
      <c r="D507" s="373"/>
      <c r="E507" s="374"/>
      <c r="F507" s="375"/>
      <c r="G507" s="375"/>
      <c r="H507" s="375"/>
      <c r="I507" s="375"/>
      <c r="J507" s="375"/>
      <c r="K507" s="375"/>
      <c r="L507" s="375"/>
      <c r="M507" s="375"/>
      <c r="N507" s="375"/>
      <c r="O507" s="376"/>
      <c r="P507" s="375"/>
      <c r="Q507" s="375"/>
      <c r="R507" s="375"/>
      <c r="S507" s="375"/>
      <c r="T507" s="375"/>
      <c r="U507" s="375"/>
      <c r="V507" s="375"/>
      <c r="W507" s="375"/>
      <c r="X507" s="375"/>
      <c r="Y507" s="375"/>
      <c r="Z507" s="375"/>
      <c r="AA507" s="376"/>
      <c r="AB507" s="376"/>
      <c r="AC507" s="377"/>
      <c r="AD507" s="377"/>
      <c r="AE507" s="377" t="e">
        <f>IF(#REF!=#REF!,1,0)</f>
        <v>#REF!</v>
      </c>
      <c r="AF507" s="378"/>
      <c r="AG507" s="378"/>
      <c r="AH507" s="378"/>
      <c r="AI507" s="378"/>
    </row>
    <row r="508" spans="2:46" s="379" customFormat="1">
      <c r="B508" s="371"/>
      <c r="C508" s="372"/>
      <c r="D508" s="373"/>
      <c r="E508" s="374"/>
      <c r="F508" s="375"/>
      <c r="G508" s="375"/>
      <c r="H508" s="375"/>
      <c r="I508" s="375"/>
      <c r="J508" s="375"/>
      <c r="K508" s="375"/>
      <c r="L508" s="375"/>
      <c r="M508" s="375"/>
      <c r="N508" s="375"/>
      <c r="O508" s="376"/>
      <c r="P508" s="375"/>
      <c r="Q508" s="375"/>
      <c r="R508" s="375"/>
      <c r="S508" s="375"/>
      <c r="T508" s="375"/>
      <c r="U508" s="375"/>
      <c r="V508" s="375"/>
      <c r="W508" s="375"/>
      <c r="X508" s="375"/>
      <c r="Y508" s="375"/>
      <c r="Z508" s="375"/>
      <c r="AA508" s="376"/>
      <c r="AB508" s="376"/>
      <c r="AC508" s="377"/>
      <c r="AD508" s="377"/>
      <c r="AE508" s="377" t="e">
        <f>IF(#REF!=#REF!,1,0)</f>
        <v>#REF!</v>
      </c>
      <c r="AF508" s="378"/>
      <c r="AG508" s="378"/>
      <c r="AH508" s="378"/>
      <c r="AI508" s="378"/>
    </row>
    <row r="509" spans="2:46" s="379" customFormat="1">
      <c r="B509" s="371"/>
      <c r="C509" s="372"/>
      <c r="D509" s="373"/>
      <c r="E509" s="374"/>
      <c r="F509" s="375"/>
      <c r="G509" s="375"/>
      <c r="H509" s="375"/>
      <c r="I509" s="375"/>
      <c r="J509" s="375"/>
      <c r="K509" s="375"/>
      <c r="L509" s="375"/>
      <c r="M509" s="375"/>
      <c r="N509" s="375"/>
      <c r="O509" s="376"/>
      <c r="P509" s="375"/>
      <c r="Q509" s="375"/>
      <c r="R509" s="375"/>
      <c r="S509" s="375"/>
      <c r="T509" s="375"/>
      <c r="U509" s="375"/>
      <c r="V509" s="375"/>
      <c r="W509" s="375"/>
      <c r="X509" s="375"/>
      <c r="Y509" s="375"/>
      <c r="Z509" s="375"/>
      <c r="AA509" s="376"/>
      <c r="AB509" s="376"/>
      <c r="AC509" s="377"/>
      <c r="AD509" s="377"/>
      <c r="AE509" s="377" t="e">
        <f>IF(#REF!=#REF!,1,0)</f>
        <v>#REF!</v>
      </c>
      <c r="AF509" s="378"/>
      <c r="AG509" s="378"/>
      <c r="AH509" s="378"/>
      <c r="AI509" s="378"/>
    </row>
    <row r="510" spans="2:46" s="379" customFormat="1">
      <c r="B510" s="371"/>
      <c r="C510" s="372"/>
      <c r="D510" s="373"/>
      <c r="E510" s="374"/>
      <c r="F510" s="375"/>
      <c r="G510" s="375"/>
      <c r="H510" s="375"/>
      <c r="I510" s="375"/>
      <c r="J510" s="375"/>
      <c r="K510" s="375"/>
      <c r="L510" s="375"/>
      <c r="M510" s="375"/>
      <c r="N510" s="375"/>
      <c r="O510" s="376"/>
      <c r="P510" s="375"/>
      <c r="Q510" s="375"/>
      <c r="R510" s="375"/>
      <c r="S510" s="375"/>
      <c r="T510" s="375"/>
      <c r="U510" s="375"/>
      <c r="V510" s="375"/>
      <c r="W510" s="375"/>
      <c r="X510" s="375"/>
      <c r="Y510" s="375"/>
      <c r="Z510" s="375"/>
      <c r="AA510" s="376"/>
      <c r="AB510" s="376"/>
      <c r="AC510" s="377"/>
      <c r="AD510" s="377"/>
      <c r="AE510" s="377" t="e">
        <f>IF(#REF!=#REF!,1,0)</f>
        <v>#REF!</v>
      </c>
      <c r="AF510" s="378"/>
      <c r="AG510" s="378"/>
      <c r="AH510" s="378"/>
      <c r="AI510" s="378"/>
    </row>
    <row r="511" spans="2:46" s="379" customFormat="1">
      <c r="B511" s="371"/>
      <c r="C511" s="372"/>
      <c r="D511" s="373"/>
      <c r="E511" s="374"/>
      <c r="F511" s="375"/>
      <c r="G511" s="375"/>
      <c r="H511" s="375"/>
      <c r="I511" s="375"/>
      <c r="J511" s="375"/>
      <c r="K511" s="375"/>
      <c r="L511" s="375"/>
      <c r="M511" s="375"/>
      <c r="N511" s="375"/>
      <c r="O511" s="376"/>
      <c r="P511" s="375"/>
      <c r="Q511" s="375"/>
      <c r="R511" s="375"/>
      <c r="S511" s="375"/>
      <c r="T511" s="375"/>
      <c r="U511" s="375"/>
      <c r="V511" s="375"/>
      <c r="W511" s="375"/>
      <c r="X511" s="375"/>
      <c r="Y511" s="375"/>
      <c r="Z511" s="375"/>
      <c r="AA511" s="376"/>
      <c r="AB511" s="376"/>
      <c r="AC511" s="377"/>
      <c r="AD511" s="377"/>
      <c r="AE511" s="377" t="e">
        <f>IF(#REF!=#REF!,1,0)</f>
        <v>#REF!</v>
      </c>
      <c r="AF511" s="378"/>
      <c r="AG511" s="378"/>
      <c r="AH511" s="378"/>
      <c r="AI511" s="378"/>
    </row>
    <row r="512" spans="2:46" s="379" customFormat="1">
      <c r="B512" s="371"/>
      <c r="C512" s="372"/>
      <c r="D512" s="373"/>
      <c r="E512" s="374"/>
      <c r="F512" s="375"/>
      <c r="G512" s="375"/>
      <c r="H512" s="375"/>
      <c r="I512" s="375"/>
      <c r="J512" s="375"/>
      <c r="K512" s="375"/>
      <c r="L512" s="375"/>
      <c r="M512" s="375"/>
      <c r="N512" s="375"/>
      <c r="O512" s="376"/>
      <c r="P512" s="375"/>
      <c r="Q512" s="375"/>
      <c r="R512" s="375"/>
      <c r="S512" s="375"/>
      <c r="T512" s="375"/>
      <c r="U512" s="375"/>
      <c r="V512" s="375"/>
      <c r="W512" s="375"/>
      <c r="X512" s="375"/>
      <c r="Y512" s="375"/>
      <c r="Z512" s="375"/>
      <c r="AA512" s="376"/>
      <c r="AB512" s="376"/>
      <c r="AC512" s="377"/>
      <c r="AD512" s="377"/>
      <c r="AE512" s="377" t="e">
        <f>IF(#REF!=#REF!,1,0)</f>
        <v>#REF!</v>
      </c>
      <c r="AF512" s="378"/>
      <c r="AG512" s="378"/>
      <c r="AH512" s="378"/>
      <c r="AI512" s="378"/>
    </row>
    <row r="513" spans="2:35" s="379" customFormat="1">
      <c r="B513" s="371"/>
      <c r="C513" s="372"/>
      <c r="D513" s="373"/>
      <c r="E513" s="374"/>
      <c r="F513" s="375"/>
      <c r="G513" s="375"/>
      <c r="H513" s="375"/>
      <c r="I513" s="375"/>
      <c r="J513" s="375"/>
      <c r="K513" s="375"/>
      <c r="L513" s="375"/>
      <c r="M513" s="375"/>
      <c r="N513" s="375"/>
      <c r="O513" s="376"/>
      <c r="P513" s="375"/>
      <c r="Q513" s="375"/>
      <c r="R513" s="375"/>
      <c r="S513" s="375"/>
      <c r="T513" s="375"/>
      <c r="U513" s="375"/>
      <c r="V513" s="375"/>
      <c r="W513" s="375"/>
      <c r="X513" s="375"/>
      <c r="Y513" s="375"/>
      <c r="Z513" s="375"/>
      <c r="AA513" s="376"/>
      <c r="AB513" s="376"/>
      <c r="AC513" s="377"/>
      <c r="AD513" s="377"/>
      <c r="AE513" s="377" t="e">
        <f>IF(#REF!=#REF!,1,0)</f>
        <v>#REF!</v>
      </c>
      <c r="AF513" s="378"/>
      <c r="AG513" s="378"/>
      <c r="AH513" s="378"/>
      <c r="AI513" s="378"/>
    </row>
    <row r="514" spans="2:35" s="379" customFormat="1">
      <c r="B514" s="371"/>
      <c r="C514" s="372"/>
      <c r="D514" s="373"/>
      <c r="E514" s="374"/>
      <c r="F514" s="375"/>
      <c r="G514" s="375"/>
      <c r="H514" s="375"/>
      <c r="I514" s="375"/>
      <c r="J514" s="375"/>
      <c r="K514" s="375"/>
      <c r="L514" s="375"/>
      <c r="M514" s="375"/>
      <c r="N514" s="375"/>
      <c r="O514" s="376"/>
      <c r="P514" s="375"/>
      <c r="Q514" s="375"/>
      <c r="R514" s="375"/>
      <c r="S514" s="375"/>
      <c r="T514" s="375"/>
      <c r="U514" s="375"/>
      <c r="V514" s="375"/>
      <c r="W514" s="375"/>
      <c r="X514" s="375"/>
      <c r="Y514" s="375"/>
      <c r="Z514" s="375"/>
      <c r="AA514" s="376"/>
      <c r="AB514" s="376"/>
      <c r="AC514" s="377"/>
      <c r="AD514" s="377"/>
      <c r="AE514" s="377" t="e">
        <f>IF(#REF!=#REF!,1,0)</f>
        <v>#REF!</v>
      </c>
      <c r="AF514" s="378"/>
      <c r="AG514" s="378"/>
      <c r="AH514" s="378"/>
      <c r="AI514" s="378"/>
    </row>
    <row r="515" spans="2:35" s="379" customFormat="1">
      <c r="B515" s="371"/>
      <c r="C515" s="372"/>
      <c r="D515" s="373"/>
      <c r="E515" s="374"/>
      <c r="F515" s="375"/>
      <c r="G515" s="375"/>
      <c r="H515" s="375"/>
      <c r="I515" s="375"/>
      <c r="J515" s="375"/>
      <c r="K515" s="375"/>
      <c r="L515" s="375"/>
      <c r="M515" s="375"/>
      <c r="N515" s="375"/>
      <c r="O515" s="376"/>
      <c r="P515" s="375"/>
      <c r="Q515" s="375"/>
      <c r="R515" s="375"/>
      <c r="S515" s="375"/>
      <c r="T515" s="375"/>
      <c r="U515" s="375"/>
      <c r="V515" s="375"/>
      <c r="W515" s="375"/>
      <c r="X515" s="375"/>
      <c r="Y515" s="375"/>
      <c r="Z515" s="375"/>
      <c r="AA515" s="376"/>
      <c r="AB515" s="376"/>
      <c r="AC515" s="377"/>
      <c r="AD515" s="377"/>
      <c r="AE515" s="377" t="e">
        <f>IF(#REF!=#REF!,1,0)</f>
        <v>#REF!</v>
      </c>
      <c r="AF515" s="378"/>
      <c r="AG515" s="378"/>
      <c r="AH515" s="378"/>
      <c r="AI515" s="378"/>
    </row>
    <row r="516" spans="2:35" s="379" customFormat="1">
      <c r="B516" s="371"/>
      <c r="C516" s="372"/>
      <c r="D516" s="373"/>
      <c r="E516" s="374"/>
      <c r="F516" s="375"/>
      <c r="G516" s="375"/>
      <c r="H516" s="375"/>
      <c r="I516" s="375"/>
      <c r="J516" s="375"/>
      <c r="K516" s="375"/>
      <c r="L516" s="375"/>
      <c r="M516" s="375"/>
      <c r="N516" s="375"/>
      <c r="O516" s="376"/>
      <c r="P516" s="375"/>
      <c r="Q516" s="375"/>
      <c r="R516" s="375"/>
      <c r="S516" s="375"/>
      <c r="T516" s="375"/>
      <c r="U516" s="375"/>
      <c r="V516" s="375"/>
      <c r="W516" s="375"/>
      <c r="X516" s="375"/>
      <c r="Y516" s="375"/>
      <c r="Z516" s="375"/>
      <c r="AA516" s="376"/>
      <c r="AB516" s="376"/>
      <c r="AC516" s="377"/>
      <c r="AD516" s="377"/>
      <c r="AE516" s="377" t="e">
        <f>IF(#REF!=#REF!,1,0)</f>
        <v>#REF!</v>
      </c>
      <c r="AF516" s="378"/>
      <c r="AG516" s="378"/>
      <c r="AH516" s="378"/>
      <c r="AI516" s="378"/>
    </row>
    <row r="517" spans="2:35" s="379" customFormat="1">
      <c r="B517" s="371"/>
      <c r="C517" s="372"/>
      <c r="D517" s="373"/>
      <c r="E517" s="374"/>
      <c r="F517" s="375"/>
      <c r="G517" s="375"/>
      <c r="H517" s="375"/>
      <c r="I517" s="375"/>
      <c r="J517" s="375"/>
      <c r="K517" s="375"/>
      <c r="L517" s="375"/>
      <c r="M517" s="375"/>
      <c r="N517" s="375"/>
      <c r="O517" s="376"/>
      <c r="P517" s="375"/>
      <c r="Q517" s="375"/>
      <c r="R517" s="375"/>
      <c r="S517" s="375"/>
      <c r="T517" s="375"/>
      <c r="U517" s="375"/>
      <c r="V517" s="375"/>
      <c r="W517" s="375"/>
      <c r="X517" s="375"/>
      <c r="Y517" s="375"/>
      <c r="Z517" s="375"/>
      <c r="AA517" s="376"/>
      <c r="AB517" s="376"/>
      <c r="AC517" s="377"/>
      <c r="AD517" s="377"/>
      <c r="AE517" s="377" t="e">
        <f>IF(#REF!=#REF!,1,0)</f>
        <v>#REF!</v>
      </c>
      <c r="AF517" s="378"/>
      <c r="AG517" s="378"/>
      <c r="AH517" s="378"/>
      <c r="AI517" s="378"/>
    </row>
    <row r="518" spans="2:35" s="379" customFormat="1">
      <c r="B518" s="371"/>
      <c r="C518" s="372"/>
      <c r="D518" s="373"/>
      <c r="E518" s="374"/>
      <c r="F518" s="375"/>
      <c r="G518" s="375"/>
      <c r="H518" s="375"/>
      <c r="I518" s="375"/>
      <c r="J518" s="375"/>
      <c r="K518" s="375"/>
      <c r="L518" s="375"/>
      <c r="M518" s="375"/>
      <c r="N518" s="375"/>
      <c r="O518" s="376"/>
      <c r="P518" s="375"/>
      <c r="Q518" s="375"/>
      <c r="R518" s="375"/>
      <c r="S518" s="375"/>
      <c r="T518" s="375"/>
      <c r="U518" s="375"/>
      <c r="V518" s="375"/>
      <c r="W518" s="375"/>
      <c r="X518" s="375"/>
      <c r="Y518" s="375"/>
      <c r="Z518" s="375"/>
      <c r="AA518" s="376"/>
      <c r="AB518" s="376"/>
      <c r="AC518" s="377"/>
      <c r="AD518" s="377"/>
      <c r="AE518" s="377" t="e">
        <f>IF(#REF!=#REF!,1,0)</f>
        <v>#REF!</v>
      </c>
      <c r="AF518" s="378"/>
      <c r="AG518" s="378"/>
      <c r="AH518" s="378"/>
      <c r="AI518" s="378"/>
    </row>
    <row r="519" spans="2:35" s="379" customFormat="1">
      <c r="B519" s="371"/>
      <c r="C519" s="372"/>
      <c r="D519" s="373"/>
      <c r="E519" s="374"/>
      <c r="F519" s="375"/>
      <c r="G519" s="375"/>
      <c r="H519" s="375"/>
      <c r="I519" s="375"/>
      <c r="J519" s="375"/>
      <c r="K519" s="375"/>
      <c r="L519" s="375"/>
      <c r="M519" s="375"/>
      <c r="N519" s="375"/>
      <c r="O519" s="376"/>
      <c r="P519" s="375"/>
      <c r="Q519" s="375"/>
      <c r="R519" s="375"/>
      <c r="S519" s="375"/>
      <c r="T519" s="375"/>
      <c r="U519" s="375"/>
      <c r="V519" s="375"/>
      <c r="W519" s="375"/>
      <c r="X519" s="375"/>
      <c r="Y519" s="375"/>
      <c r="Z519" s="375"/>
      <c r="AA519" s="376"/>
      <c r="AB519" s="376"/>
      <c r="AC519" s="377"/>
      <c r="AD519" s="377"/>
      <c r="AE519" s="377" t="e">
        <f>IF(#REF!=#REF!,1,0)</f>
        <v>#REF!</v>
      </c>
      <c r="AF519" s="378"/>
      <c r="AG519" s="378"/>
      <c r="AH519" s="378"/>
      <c r="AI519" s="378"/>
    </row>
    <row r="520" spans="2:35" s="379" customFormat="1">
      <c r="B520" s="371"/>
      <c r="C520" s="372"/>
      <c r="D520" s="373"/>
      <c r="E520" s="374"/>
      <c r="F520" s="375"/>
      <c r="G520" s="375"/>
      <c r="H520" s="375"/>
      <c r="I520" s="375"/>
      <c r="J520" s="375"/>
      <c r="K520" s="375"/>
      <c r="L520" s="375"/>
      <c r="M520" s="375"/>
      <c r="N520" s="375"/>
      <c r="O520" s="376"/>
      <c r="P520" s="375"/>
      <c r="Q520" s="375"/>
      <c r="R520" s="375"/>
      <c r="S520" s="375"/>
      <c r="T520" s="375"/>
      <c r="U520" s="375"/>
      <c r="V520" s="375"/>
      <c r="W520" s="375"/>
      <c r="X520" s="375"/>
      <c r="Y520" s="375"/>
      <c r="Z520" s="375"/>
      <c r="AA520" s="376"/>
      <c r="AB520" s="376"/>
      <c r="AC520" s="377"/>
      <c r="AD520" s="377"/>
      <c r="AE520" s="377" t="e">
        <f>IF(#REF!=#REF!,1,0)</f>
        <v>#REF!</v>
      </c>
      <c r="AF520" s="378"/>
      <c r="AG520" s="378"/>
      <c r="AH520" s="378"/>
      <c r="AI520" s="378"/>
    </row>
    <row r="521" spans="2:35" s="379" customFormat="1">
      <c r="B521" s="371"/>
      <c r="C521" s="372"/>
      <c r="D521" s="373"/>
      <c r="E521" s="374"/>
      <c r="F521" s="375"/>
      <c r="G521" s="375"/>
      <c r="H521" s="375"/>
      <c r="I521" s="375"/>
      <c r="J521" s="375"/>
      <c r="K521" s="375"/>
      <c r="L521" s="375"/>
      <c r="M521" s="375"/>
      <c r="N521" s="375"/>
      <c r="O521" s="376"/>
      <c r="P521" s="375"/>
      <c r="Q521" s="375"/>
      <c r="R521" s="375"/>
      <c r="S521" s="375"/>
      <c r="T521" s="375"/>
      <c r="U521" s="375"/>
      <c r="V521" s="375"/>
      <c r="W521" s="375"/>
      <c r="X521" s="375"/>
      <c r="Y521" s="375"/>
      <c r="Z521" s="375"/>
      <c r="AA521" s="376"/>
      <c r="AB521" s="376"/>
      <c r="AC521" s="377"/>
      <c r="AD521" s="377"/>
      <c r="AE521" s="377" t="e">
        <f>IF(#REF!=#REF!,1,0)</f>
        <v>#REF!</v>
      </c>
      <c r="AF521" s="378"/>
      <c r="AG521" s="378"/>
      <c r="AH521" s="378"/>
      <c r="AI521" s="378"/>
    </row>
    <row r="522" spans="2:35" s="379" customFormat="1">
      <c r="B522" s="371"/>
      <c r="C522" s="372"/>
      <c r="D522" s="373"/>
      <c r="E522" s="374"/>
      <c r="F522" s="375"/>
      <c r="G522" s="375"/>
      <c r="H522" s="375"/>
      <c r="I522" s="375"/>
      <c r="J522" s="375"/>
      <c r="K522" s="375"/>
      <c r="L522" s="375"/>
      <c r="M522" s="375"/>
      <c r="N522" s="375"/>
      <c r="O522" s="376"/>
      <c r="P522" s="375"/>
      <c r="Q522" s="375"/>
      <c r="R522" s="375"/>
      <c r="S522" s="375"/>
      <c r="T522" s="375"/>
      <c r="U522" s="375"/>
      <c r="V522" s="375"/>
      <c r="W522" s="375"/>
      <c r="X522" s="375"/>
      <c r="Y522" s="375"/>
      <c r="Z522" s="375"/>
      <c r="AA522" s="376"/>
      <c r="AB522" s="376"/>
      <c r="AC522" s="377"/>
      <c r="AD522" s="377"/>
      <c r="AE522" s="377" t="e">
        <f>IF(#REF!=#REF!,1,0)</f>
        <v>#REF!</v>
      </c>
      <c r="AF522" s="378"/>
      <c r="AG522" s="378"/>
      <c r="AH522" s="378"/>
      <c r="AI522" s="378"/>
    </row>
    <row r="523" spans="2:35" s="379" customFormat="1">
      <c r="B523" s="371"/>
      <c r="C523" s="372"/>
      <c r="D523" s="373"/>
      <c r="E523" s="374"/>
      <c r="F523" s="375"/>
      <c r="G523" s="375"/>
      <c r="H523" s="375"/>
      <c r="I523" s="375"/>
      <c r="J523" s="375"/>
      <c r="K523" s="375"/>
      <c r="L523" s="375"/>
      <c r="M523" s="375"/>
      <c r="N523" s="375"/>
      <c r="O523" s="376"/>
      <c r="P523" s="375"/>
      <c r="Q523" s="375"/>
      <c r="R523" s="375"/>
      <c r="S523" s="375"/>
      <c r="T523" s="375"/>
      <c r="U523" s="375"/>
      <c r="V523" s="375"/>
      <c r="W523" s="375"/>
      <c r="X523" s="375"/>
      <c r="Y523" s="375"/>
      <c r="Z523" s="375"/>
      <c r="AA523" s="376"/>
      <c r="AB523" s="376"/>
      <c r="AC523" s="377"/>
      <c r="AD523" s="377"/>
      <c r="AE523" s="377" t="e">
        <f>IF(#REF!=#REF!,1,0)</f>
        <v>#REF!</v>
      </c>
      <c r="AF523" s="378"/>
      <c r="AG523" s="378"/>
      <c r="AH523" s="378"/>
      <c r="AI523" s="378"/>
    </row>
    <row r="524" spans="2:35" s="379" customFormat="1">
      <c r="B524" s="371"/>
      <c r="C524" s="372"/>
      <c r="D524" s="373"/>
      <c r="E524" s="374"/>
      <c r="F524" s="375"/>
      <c r="G524" s="375"/>
      <c r="H524" s="375"/>
      <c r="I524" s="375"/>
      <c r="J524" s="375"/>
      <c r="K524" s="375"/>
      <c r="L524" s="375"/>
      <c r="M524" s="375"/>
      <c r="N524" s="375"/>
      <c r="O524" s="376"/>
      <c r="P524" s="375"/>
      <c r="Q524" s="375"/>
      <c r="R524" s="375"/>
      <c r="S524" s="375"/>
      <c r="T524" s="375"/>
      <c r="U524" s="375"/>
      <c r="V524" s="375"/>
      <c r="W524" s="375"/>
      <c r="X524" s="375"/>
      <c r="Y524" s="375"/>
      <c r="Z524" s="375"/>
      <c r="AA524" s="376"/>
      <c r="AB524" s="376"/>
      <c r="AC524" s="377"/>
      <c r="AD524" s="377"/>
      <c r="AE524" s="377" t="e">
        <f>IF(#REF!=#REF!,1,0)</f>
        <v>#REF!</v>
      </c>
      <c r="AF524" s="378"/>
      <c r="AG524" s="378"/>
      <c r="AH524" s="378"/>
      <c r="AI524" s="378"/>
    </row>
    <row r="525" spans="2:35" s="379" customFormat="1">
      <c r="B525" s="371"/>
      <c r="C525" s="372"/>
      <c r="D525" s="373"/>
      <c r="E525" s="374"/>
      <c r="F525" s="375"/>
      <c r="G525" s="375"/>
      <c r="H525" s="375"/>
      <c r="I525" s="375"/>
      <c r="J525" s="375"/>
      <c r="K525" s="375"/>
      <c r="L525" s="375"/>
      <c r="M525" s="375"/>
      <c r="N525" s="375"/>
      <c r="O525" s="376"/>
      <c r="P525" s="375"/>
      <c r="Q525" s="375"/>
      <c r="R525" s="375"/>
      <c r="S525" s="375"/>
      <c r="T525" s="375"/>
      <c r="U525" s="375"/>
      <c r="V525" s="375"/>
      <c r="W525" s="375"/>
      <c r="X525" s="375"/>
      <c r="Y525" s="375"/>
      <c r="Z525" s="375"/>
      <c r="AA525" s="376"/>
      <c r="AB525" s="376"/>
      <c r="AC525" s="377"/>
      <c r="AD525" s="377"/>
      <c r="AE525" s="377" t="e">
        <f>IF(#REF!=#REF!,1,0)</f>
        <v>#REF!</v>
      </c>
      <c r="AF525" s="378"/>
      <c r="AG525" s="378"/>
      <c r="AH525" s="378"/>
      <c r="AI525" s="378"/>
    </row>
    <row r="526" spans="2:35" s="379" customFormat="1">
      <c r="B526" s="371"/>
      <c r="C526" s="372"/>
      <c r="D526" s="373"/>
      <c r="E526" s="374"/>
      <c r="F526" s="375"/>
      <c r="G526" s="375"/>
      <c r="H526" s="375"/>
      <c r="I526" s="375"/>
      <c r="J526" s="375"/>
      <c r="K526" s="375"/>
      <c r="L526" s="375"/>
      <c r="M526" s="375"/>
      <c r="N526" s="375"/>
      <c r="O526" s="376"/>
      <c r="P526" s="375"/>
      <c r="Q526" s="375"/>
      <c r="R526" s="375"/>
      <c r="S526" s="375"/>
      <c r="T526" s="375"/>
      <c r="U526" s="375"/>
      <c r="V526" s="375"/>
      <c r="W526" s="375"/>
      <c r="X526" s="375"/>
      <c r="Y526" s="375"/>
      <c r="Z526" s="375"/>
      <c r="AA526" s="376"/>
      <c r="AB526" s="376"/>
      <c r="AC526" s="377"/>
      <c r="AD526" s="377"/>
      <c r="AE526" s="377" t="e">
        <f>IF(#REF!=#REF!,1,0)</f>
        <v>#REF!</v>
      </c>
      <c r="AF526" s="378"/>
      <c r="AG526" s="378"/>
      <c r="AH526" s="378"/>
      <c r="AI526" s="378"/>
    </row>
    <row r="527" spans="2:35" s="379" customFormat="1">
      <c r="B527" s="371"/>
      <c r="C527" s="372"/>
      <c r="D527" s="373"/>
      <c r="E527" s="374"/>
      <c r="F527" s="375"/>
      <c r="G527" s="375"/>
      <c r="H527" s="375"/>
      <c r="I527" s="375"/>
      <c r="J527" s="375"/>
      <c r="K527" s="375"/>
      <c r="L527" s="375"/>
      <c r="M527" s="375"/>
      <c r="N527" s="375"/>
      <c r="O527" s="376"/>
      <c r="P527" s="375"/>
      <c r="Q527" s="375"/>
      <c r="R527" s="375"/>
      <c r="S527" s="375"/>
      <c r="T527" s="375"/>
      <c r="U527" s="375"/>
      <c r="V527" s="375"/>
      <c r="W527" s="375"/>
      <c r="X527" s="375"/>
      <c r="Y527" s="375"/>
      <c r="Z527" s="375"/>
      <c r="AA527" s="376"/>
      <c r="AB527" s="376"/>
      <c r="AC527" s="377"/>
      <c r="AD527" s="377"/>
      <c r="AE527" s="377" t="e">
        <f>IF(#REF!=#REF!,1,0)</f>
        <v>#REF!</v>
      </c>
      <c r="AF527" s="378"/>
      <c r="AG527" s="378"/>
      <c r="AH527" s="378"/>
      <c r="AI527" s="378"/>
    </row>
    <row r="528" spans="2:35" s="379" customFormat="1">
      <c r="B528" s="371"/>
      <c r="C528" s="372"/>
      <c r="D528" s="373"/>
      <c r="E528" s="374"/>
      <c r="F528" s="375"/>
      <c r="G528" s="375"/>
      <c r="H528" s="375"/>
      <c r="I528" s="375"/>
      <c r="J528" s="375"/>
      <c r="K528" s="375"/>
      <c r="L528" s="375"/>
      <c r="M528" s="375"/>
      <c r="N528" s="375"/>
      <c r="O528" s="376"/>
      <c r="P528" s="375"/>
      <c r="Q528" s="375"/>
      <c r="R528" s="375"/>
      <c r="S528" s="375"/>
      <c r="T528" s="375"/>
      <c r="U528" s="375"/>
      <c r="V528" s="375"/>
      <c r="W528" s="375"/>
      <c r="X528" s="375"/>
      <c r="Y528" s="375"/>
      <c r="Z528" s="375"/>
      <c r="AA528" s="376"/>
      <c r="AB528" s="376"/>
      <c r="AC528" s="377"/>
      <c r="AD528" s="377"/>
      <c r="AE528" s="377" t="e">
        <f>IF(#REF!=#REF!,1,0)</f>
        <v>#REF!</v>
      </c>
      <c r="AF528" s="378"/>
      <c r="AG528" s="378"/>
      <c r="AH528" s="378"/>
      <c r="AI528" s="378"/>
    </row>
    <row r="529" spans="2:35" s="379" customFormat="1">
      <c r="B529" s="371"/>
      <c r="C529" s="372"/>
      <c r="D529" s="373"/>
      <c r="E529" s="374"/>
      <c r="F529" s="375"/>
      <c r="G529" s="375"/>
      <c r="H529" s="375"/>
      <c r="I529" s="375"/>
      <c r="J529" s="375"/>
      <c r="K529" s="375"/>
      <c r="L529" s="375"/>
      <c r="M529" s="375"/>
      <c r="N529" s="375"/>
      <c r="O529" s="376"/>
      <c r="P529" s="375"/>
      <c r="Q529" s="375"/>
      <c r="R529" s="375"/>
      <c r="S529" s="375"/>
      <c r="T529" s="375"/>
      <c r="U529" s="375"/>
      <c r="V529" s="375"/>
      <c r="W529" s="375"/>
      <c r="X529" s="375"/>
      <c r="Y529" s="375"/>
      <c r="Z529" s="375"/>
      <c r="AA529" s="376"/>
      <c r="AB529" s="376"/>
      <c r="AC529" s="377"/>
      <c r="AD529" s="377"/>
      <c r="AE529" s="377" t="e">
        <f>IF(#REF!=#REF!,1,0)</f>
        <v>#REF!</v>
      </c>
      <c r="AF529" s="378"/>
      <c r="AG529" s="378"/>
      <c r="AH529" s="378"/>
      <c r="AI529" s="378"/>
    </row>
    <row r="530" spans="2:35" s="379" customFormat="1">
      <c r="B530" s="371"/>
      <c r="C530" s="372"/>
      <c r="D530" s="373"/>
      <c r="E530" s="374"/>
      <c r="F530" s="375"/>
      <c r="G530" s="375"/>
      <c r="H530" s="375"/>
      <c r="I530" s="375"/>
      <c r="J530" s="375"/>
      <c r="K530" s="375"/>
      <c r="L530" s="375"/>
      <c r="M530" s="375"/>
      <c r="N530" s="375"/>
      <c r="O530" s="376"/>
      <c r="P530" s="375"/>
      <c r="Q530" s="375"/>
      <c r="R530" s="375"/>
      <c r="S530" s="375"/>
      <c r="T530" s="375"/>
      <c r="U530" s="375"/>
      <c r="V530" s="375"/>
      <c r="W530" s="375"/>
      <c r="X530" s="375"/>
      <c r="Y530" s="375"/>
      <c r="Z530" s="375"/>
      <c r="AA530" s="376"/>
      <c r="AB530" s="376"/>
      <c r="AC530" s="377"/>
      <c r="AD530" s="377"/>
      <c r="AE530" s="377" t="e">
        <f>IF(#REF!=#REF!,1,0)</f>
        <v>#REF!</v>
      </c>
      <c r="AF530" s="378"/>
      <c r="AG530" s="378"/>
      <c r="AH530" s="378"/>
      <c r="AI530" s="378"/>
    </row>
    <row r="531" spans="2:35" s="379" customFormat="1">
      <c r="B531" s="371"/>
      <c r="C531" s="372"/>
      <c r="D531" s="373"/>
      <c r="E531" s="374"/>
      <c r="F531" s="375"/>
      <c r="G531" s="375"/>
      <c r="H531" s="375"/>
      <c r="I531" s="375"/>
      <c r="J531" s="375"/>
      <c r="K531" s="375"/>
      <c r="L531" s="375"/>
      <c r="M531" s="375"/>
      <c r="N531" s="375"/>
      <c r="O531" s="376"/>
      <c r="P531" s="375"/>
      <c r="Q531" s="375"/>
      <c r="R531" s="375"/>
      <c r="S531" s="375"/>
      <c r="T531" s="375"/>
      <c r="U531" s="375"/>
      <c r="V531" s="375"/>
      <c r="W531" s="375"/>
      <c r="X531" s="375"/>
      <c r="Y531" s="375"/>
      <c r="Z531" s="375"/>
      <c r="AA531" s="376"/>
      <c r="AB531" s="376"/>
      <c r="AC531" s="377"/>
      <c r="AD531" s="377"/>
      <c r="AE531" s="377" t="e">
        <f>IF(#REF!=#REF!,1,0)</f>
        <v>#REF!</v>
      </c>
      <c r="AF531" s="378"/>
      <c r="AG531" s="378"/>
      <c r="AH531" s="378"/>
      <c r="AI531" s="378"/>
    </row>
    <row r="532" spans="2:35" s="379" customFormat="1">
      <c r="B532" s="371"/>
      <c r="C532" s="372"/>
      <c r="D532" s="373"/>
      <c r="E532" s="374"/>
      <c r="F532" s="375"/>
      <c r="G532" s="375"/>
      <c r="H532" s="375"/>
      <c r="I532" s="375"/>
      <c r="J532" s="375"/>
      <c r="K532" s="375"/>
      <c r="L532" s="375"/>
      <c r="M532" s="375"/>
      <c r="N532" s="375"/>
      <c r="O532" s="376"/>
      <c r="P532" s="375"/>
      <c r="Q532" s="375"/>
      <c r="R532" s="375"/>
      <c r="S532" s="375"/>
      <c r="T532" s="375"/>
      <c r="U532" s="375"/>
      <c r="V532" s="375"/>
      <c r="W532" s="375"/>
      <c r="X532" s="375"/>
      <c r="Y532" s="375"/>
      <c r="Z532" s="375"/>
      <c r="AA532" s="376"/>
      <c r="AB532" s="376"/>
      <c r="AC532" s="377"/>
      <c r="AD532" s="377"/>
      <c r="AE532" s="377" t="e">
        <f>IF(#REF!=#REF!,1,0)</f>
        <v>#REF!</v>
      </c>
      <c r="AF532" s="378"/>
      <c r="AG532" s="378"/>
      <c r="AH532" s="378"/>
      <c r="AI532" s="378"/>
    </row>
    <row r="533" spans="2:35" s="379" customFormat="1">
      <c r="B533" s="371"/>
      <c r="C533" s="372"/>
      <c r="D533" s="373"/>
      <c r="E533" s="374"/>
      <c r="F533" s="375"/>
      <c r="G533" s="375"/>
      <c r="H533" s="375"/>
      <c r="I533" s="375"/>
      <c r="J533" s="375"/>
      <c r="K533" s="375"/>
      <c r="L533" s="375"/>
      <c r="M533" s="375"/>
      <c r="N533" s="375"/>
      <c r="O533" s="376"/>
      <c r="P533" s="375"/>
      <c r="Q533" s="375"/>
      <c r="R533" s="375"/>
      <c r="S533" s="375"/>
      <c r="T533" s="375"/>
      <c r="U533" s="375"/>
      <c r="V533" s="375"/>
      <c r="W533" s="375"/>
      <c r="X533" s="375"/>
      <c r="Y533" s="375"/>
      <c r="Z533" s="375"/>
      <c r="AA533" s="376"/>
      <c r="AB533" s="376"/>
      <c r="AC533" s="377"/>
      <c r="AD533" s="377"/>
      <c r="AE533" s="377" t="e">
        <f>IF(#REF!=#REF!,1,0)</f>
        <v>#REF!</v>
      </c>
      <c r="AF533" s="378"/>
      <c r="AG533" s="378"/>
      <c r="AH533" s="378"/>
      <c r="AI533" s="378"/>
    </row>
    <row r="534" spans="2:35" s="379" customFormat="1">
      <c r="B534" s="371"/>
      <c r="C534" s="372"/>
      <c r="D534" s="373"/>
      <c r="E534" s="374"/>
      <c r="F534" s="375"/>
      <c r="G534" s="375"/>
      <c r="H534" s="375"/>
      <c r="I534" s="375"/>
      <c r="J534" s="375"/>
      <c r="K534" s="375"/>
      <c r="L534" s="375"/>
      <c r="M534" s="375"/>
      <c r="N534" s="375"/>
      <c r="O534" s="376"/>
      <c r="P534" s="375"/>
      <c r="Q534" s="375"/>
      <c r="R534" s="375"/>
      <c r="S534" s="375"/>
      <c r="T534" s="375"/>
      <c r="U534" s="375"/>
      <c r="V534" s="375"/>
      <c r="W534" s="375"/>
      <c r="X534" s="375"/>
      <c r="Y534" s="375"/>
      <c r="Z534" s="375"/>
      <c r="AA534" s="376"/>
      <c r="AB534" s="376"/>
      <c r="AC534" s="377"/>
      <c r="AD534" s="377"/>
      <c r="AE534" s="377" t="e">
        <f>IF(#REF!=#REF!,1,0)</f>
        <v>#REF!</v>
      </c>
      <c r="AF534" s="378"/>
      <c r="AG534" s="378"/>
      <c r="AH534" s="378"/>
      <c r="AI534" s="378"/>
    </row>
    <row r="535" spans="2:35" s="379" customFormat="1">
      <c r="B535" s="371"/>
      <c r="C535" s="372"/>
      <c r="D535" s="373"/>
      <c r="E535" s="374"/>
      <c r="F535" s="375"/>
      <c r="G535" s="375"/>
      <c r="H535" s="375"/>
      <c r="I535" s="375"/>
      <c r="J535" s="375"/>
      <c r="K535" s="375"/>
      <c r="L535" s="375"/>
      <c r="M535" s="375"/>
      <c r="N535" s="375"/>
      <c r="O535" s="376"/>
      <c r="P535" s="375"/>
      <c r="Q535" s="375"/>
      <c r="R535" s="375"/>
      <c r="S535" s="375"/>
      <c r="T535" s="375"/>
      <c r="U535" s="375"/>
      <c r="V535" s="375"/>
      <c r="W535" s="375"/>
      <c r="X535" s="375"/>
      <c r="Y535" s="375"/>
      <c r="Z535" s="375"/>
      <c r="AA535" s="376"/>
      <c r="AB535" s="376"/>
      <c r="AC535" s="377"/>
      <c r="AD535" s="377"/>
      <c r="AE535" s="377" t="e">
        <f>IF(#REF!=#REF!,1,0)</f>
        <v>#REF!</v>
      </c>
      <c r="AF535" s="378"/>
      <c r="AG535" s="378"/>
      <c r="AH535" s="378"/>
      <c r="AI535" s="378"/>
    </row>
    <row r="536" spans="2:35" s="379" customFormat="1">
      <c r="B536" s="371"/>
      <c r="C536" s="372"/>
      <c r="D536" s="373"/>
      <c r="E536" s="374"/>
      <c r="F536" s="375"/>
      <c r="G536" s="375"/>
      <c r="H536" s="375"/>
      <c r="I536" s="375"/>
      <c r="J536" s="375"/>
      <c r="K536" s="375"/>
      <c r="L536" s="375"/>
      <c r="M536" s="375"/>
      <c r="N536" s="375"/>
      <c r="O536" s="376"/>
      <c r="P536" s="375"/>
      <c r="Q536" s="375"/>
      <c r="R536" s="375"/>
      <c r="S536" s="375"/>
      <c r="T536" s="375"/>
      <c r="U536" s="375"/>
      <c r="V536" s="375"/>
      <c r="W536" s="375"/>
      <c r="X536" s="375"/>
      <c r="Y536" s="375"/>
      <c r="Z536" s="375"/>
      <c r="AA536" s="376"/>
      <c r="AB536" s="376"/>
      <c r="AC536" s="377"/>
      <c r="AD536" s="377"/>
      <c r="AE536" s="377" t="e">
        <f>IF(#REF!=#REF!,1,0)</f>
        <v>#REF!</v>
      </c>
      <c r="AF536" s="378"/>
      <c r="AG536" s="378"/>
      <c r="AH536" s="378"/>
      <c r="AI536" s="378"/>
    </row>
    <row r="537" spans="2:35" s="379" customFormat="1">
      <c r="B537" s="371"/>
      <c r="C537" s="372"/>
      <c r="D537" s="373"/>
      <c r="E537" s="374"/>
      <c r="F537" s="375"/>
      <c r="G537" s="375"/>
      <c r="H537" s="375"/>
      <c r="I537" s="375"/>
      <c r="J537" s="375"/>
      <c r="K537" s="375"/>
      <c r="L537" s="375"/>
      <c r="M537" s="375"/>
      <c r="N537" s="375"/>
      <c r="O537" s="376"/>
      <c r="P537" s="375"/>
      <c r="Q537" s="375"/>
      <c r="R537" s="375"/>
      <c r="S537" s="375"/>
      <c r="T537" s="375"/>
      <c r="U537" s="375"/>
      <c r="V537" s="375"/>
      <c r="W537" s="375"/>
      <c r="X537" s="375"/>
      <c r="Y537" s="375"/>
      <c r="Z537" s="375"/>
      <c r="AA537" s="376"/>
      <c r="AB537" s="376"/>
      <c r="AC537" s="377"/>
      <c r="AD537" s="377"/>
      <c r="AE537" s="377" t="e">
        <f>IF(#REF!=#REF!,1,0)</f>
        <v>#REF!</v>
      </c>
      <c r="AF537" s="378"/>
      <c r="AG537" s="378"/>
      <c r="AH537" s="378"/>
      <c r="AI537" s="378"/>
    </row>
    <row r="538" spans="2:35" s="379" customFormat="1">
      <c r="B538" s="371"/>
      <c r="C538" s="372"/>
      <c r="D538" s="373"/>
      <c r="E538" s="374"/>
      <c r="F538" s="375"/>
      <c r="G538" s="375"/>
      <c r="H538" s="375"/>
      <c r="I538" s="375"/>
      <c r="J538" s="375"/>
      <c r="K538" s="375"/>
      <c r="L538" s="375"/>
      <c r="M538" s="375"/>
      <c r="N538" s="375"/>
      <c r="O538" s="376"/>
      <c r="P538" s="375"/>
      <c r="Q538" s="375"/>
      <c r="R538" s="375"/>
      <c r="S538" s="375"/>
      <c r="T538" s="375"/>
      <c r="U538" s="375"/>
      <c r="V538" s="375"/>
      <c r="W538" s="375"/>
      <c r="X538" s="375"/>
      <c r="Y538" s="375"/>
      <c r="Z538" s="375"/>
      <c r="AA538" s="376"/>
      <c r="AB538" s="376"/>
      <c r="AC538" s="377"/>
      <c r="AD538" s="377"/>
      <c r="AE538" s="377" t="e">
        <f>IF(#REF!=#REF!,1,0)</f>
        <v>#REF!</v>
      </c>
      <c r="AF538" s="378"/>
      <c r="AG538" s="378"/>
      <c r="AH538" s="378"/>
      <c r="AI538" s="378"/>
    </row>
    <row r="539" spans="2:35" s="379" customFormat="1">
      <c r="B539" s="371"/>
      <c r="C539" s="372"/>
      <c r="D539" s="373"/>
      <c r="E539" s="374"/>
      <c r="F539" s="375"/>
      <c r="G539" s="375"/>
      <c r="H539" s="375"/>
      <c r="I539" s="375"/>
      <c r="J539" s="375"/>
      <c r="K539" s="375"/>
      <c r="L539" s="375"/>
      <c r="M539" s="375"/>
      <c r="N539" s="375"/>
      <c r="O539" s="376"/>
      <c r="P539" s="375"/>
      <c r="Q539" s="375"/>
      <c r="R539" s="375"/>
      <c r="S539" s="375"/>
      <c r="T539" s="375"/>
      <c r="U539" s="375"/>
      <c r="V539" s="375"/>
      <c r="W539" s="375"/>
      <c r="X539" s="375"/>
      <c r="Y539" s="375"/>
      <c r="Z539" s="375"/>
      <c r="AA539" s="376"/>
      <c r="AB539" s="376"/>
      <c r="AC539" s="377"/>
      <c r="AD539" s="377"/>
      <c r="AE539" s="377" t="e">
        <f>IF(#REF!=#REF!,1,0)</f>
        <v>#REF!</v>
      </c>
      <c r="AF539" s="378"/>
      <c r="AG539" s="378"/>
      <c r="AH539" s="378"/>
      <c r="AI539" s="378"/>
    </row>
    <row r="540" spans="2:35" s="379" customFormat="1">
      <c r="B540" s="371"/>
      <c r="C540" s="372"/>
      <c r="D540" s="373"/>
      <c r="E540" s="374"/>
      <c r="F540" s="375"/>
      <c r="G540" s="375"/>
      <c r="H540" s="375"/>
      <c r="I540" s="375"/>
      <c r="J540" s="375"/>
      <c r="K540" s="375"/>
      <c r="L540" s="375"/>
      <c r="M540" s="375"/>
      <c r="N540" s="375"/>
      <c r="O540" s="376"/>
      <c r="P540" s="375"/>
      <c r="Q540" s="375"/>
      <c r="R540" s="375"/>
      <c r="S540" s="375"/>
      <c r="T540" s="375"/>
      <c r="U540" s="375"/>
      <c r="V540" s="375"/>
      <c r="W540" s="375"/>
      <c r="X540" s="375"/>
      <c r="Y540" s="375"/>
      <c r="Z540" s="375"/>
      <c r="AA540" s="376"/>
      <c r="AB540" s="376"/>
      <c r="AC540" s="377"/>
      <c r="AD540" s="377"/>
      <c r="AE540" s="377" t="e">
        <f>IF(#REF!=#REF!,1,0)</f>
        <v>#REF!</v>
      </c>
      <c r="AF540" s="378"/>
      <c r="AG540" s="378"/>
      <c r="AH540" s="378"/>
      <c r="AI540" s="378"/>
    </row>
    <row r="541" spans="2:35" s="379" customFormat="1">
      <c r="B541" s="371"/>
      <c r="C541" s="372"/>
      <c r="D541" s="373"/>
      <c r="E541" s="374"/>
      <c r="F541" s="375"/>
      <c r="G541" s="375"/>
      <c r="H541" s="375"/>
      <c r="I541" s="375"/>
      <c r="J541" s="375"/>
      <c r="K541" s="375"/>
      <c r="L541" s="375"/>
      <c r="M541" s="375"/>
      <c r="N541" s="375"/>
      <c r="O541" s="376"/>
      <c r="P541" s="375"/>
      <c r="Q541" s="375"/>
      <c r="R541" s="375"/>
      <c r="S541" s="375"/>
      <c r="T541" s="375"/>
      <c r="U541" s="375"/>
      <c r="V541" s="375"/>
      <c r="W541" s="375"/>
      <c r="X541" s="375"/>
      <c r="Y541" s="375"/>
      <c r="Z541" s="375"/>
      <c r="AA541" s="376"/>
      <c r="AB541" s="376"/>
      <c r="AC541" s="377"/>
      <c r="AD541" s="377"/>
      <c r="AE541" s="377" t="e">
        <f>IF(#REF!=#REF!,1,0)</f>
        <v>#REF!</v>
      </c>
      <c r="AF541" s="378"/>
      <c r="AG541" s="378"/>
      <c r="AH541" s="378"/>
      <c r="AI541" s="378"/>
    </row>
    <row r="542" spans="2:35" s="379" customFormat="1">
      <c r="B542" s="371"/>
      <c r="C542" s="372"/>
      <c r="D542" s="373"/>
      <c r="E542" s="374"/>
      <c r="F542" s="375"/>
      <c r="G542" s="375"/>
      <c r="H542" s="375"/>
      <c r="I542" s="375"/>
      <c r="J542" s="375"/>
      <c r="K542" s="375"/>
      <c r="L542" s="375"/>
      <c r="M542" s="375"/>
      <c r="N542" s="375"/>
      <c r="O542" s="376"/>
      <c r="P542" s="375"/>
      <c r="Q542" s="375"/>
      <c r="R542" s="375"/>
      <c r="S542" s="375"/>
      <c r="T542" s="375"/>
      <c r="U542" s="375"/>
      <c r="V542" s="375"/>
      <c r="W542" s="375"/>
      <c r="X542" s="375"/>
      <c r="Y542" s="375"/>
      <c r="Z542" s="375"/>
      <c r="AA542" s="376"/>
      <c r="AB542" s="376"/>
      <c r="AC542" s="377"/>
      <c r="AD542" s="377"/>
      <c r="AE542" s="377" t="e">
        <f>IF(#REF!=#REF!,1,0)</f>
        <v>#REF!</v>
      </c>
      <c r="AF542" s="378"/>
      <c r="AG542" s="378"/>
      <c r="AH542" s="378"/>
      <c r="AI542" s="378"/>
    </row>
    <row r="543" spans="2:35" s="379" customFormat="1">
      <c r="B543" s="371"/>
      <c r="C543" s="372"/>
      <c r="D543" s="373"/>
      <c r="E543" s="374"/>
      <c r="F543" s="375"/>
      <c r="G543" s="375"/>
      <c r="H543" s="375"/>
      <c r="I543" s="375"/>
      <c r="J543" s="375"/>
      <c r="K543" s="375"/>
      <c r="L543" s="375"/>
      <c r="M543" s="375"/>
      <c r="N543" s="375"/>
      <c r="O543" s="376"/>
      <c r="P543" s="375"/>
      <c r="Q543" s="375"/>
      <c r="R543" s="375"/>
      <c r="S543" s="375"/>
      <c r="T543" s="375"/>
      <c r="U543" s="375"/>
      <c r="V543" s="375"/>
      <c r="W543" s="375"/>
      <c r="X543" s="375"/>
      <c r="Y543" s="375"/>
      <c r="Z543" s="375"/>
      <c r="AA543" s="376"/>
      <c r="AB543" s="376"/>
      <c r="AC543" s="377"/>
      <c r="AD543" s="377"/>
      <c r="AE543" s="377" t="e">
        <f>IF(#REF!=#REF!,1,0)</f>
        <v>#REF!</v>
      </c>
      <c r="AF543" s="378"/>
      <c r="AG543" s="378"/>
      <c r="AH543" s="378"/>
      <c r="AI543" s="378"/>
    </row>
    <row r="544" spans="2:35" s="379" customFormat="1">
      <c r="B544" s="371"/>
      <c r="C544" s="372"/>
      <c r="D544" s="373"/>
      <c r="E544" s="374"/>
      <c r="F544" s="375"/>
      <c r="G544" s="375"/>
      <c r="H544" s="375"/>
      <c r="I544" s="375"/>
      <c r="J544" s="375"/>
      <c r="K544" s="375"/>
      <c r="L544" s="375"/>
      <c r="M544" s="375"/>
      <c r="N544" s="375"/>
      <c r="O544" s="376"/>
      <c r="P544" s="375"/>
      <c r="Q544" s="375"/>
      <c r="R544" s="375"/>
      <c r="S544" s="375"/>
      <c r="T544" s="375"/>
      <c r="U544" s="375"/>
      <c r="V544" s="375"/>
      <c r="W544" s="375"/>
      <c r="X544" s="375"/>
      <c r="Y544" s="375"/>
      <c r="Z544" s="375"/>
      <c r="AA544" s="376"/>
      <c r="AB544" s="376"/>
      <c r="AC544" s="377"/>
      <c r="AD544" s="377"/>
      <c r="AE544" s="377" t="e">
        <f>IF(#REF!=#REF!,1,0)</f>
        <v>#REF!</v>
      </c>
      <c r="AF544" s="378"/>
      <c r="AG544" s="378"/>
      <c r="AH544" s="378"/>
      <c r="AI544" s="378"/>
    </row>
    <row r="545" spans="2:35" s="379" customFormat="1">
      <c r="B545" s="371"/>
      <c r="C545" s="372"/>
      <c r="D545" s="373"/>
      <c r="E545" s="374"/>
      <c r="F545" s="375"/>
      <c r="G545" s="375"/>
      <c r="H545" s="375"/>
      <c r="I545" s="375"/>
      <c r="J545" s="375"/>
      <c r="K545" s="375"/>
      <c r="L545" s="375"/>
      <c r="M545" s="375"/>
      <c r="N545" s="375"/>
      <c r="O545" s="376"/>
      <c r="P545" s="375"/>
      <c r="Q545" s="375"/>
      <c r="R545" s="375"/>
      <c r="S545" s="375"/>
      <c r="T545" s="375"/>
      <c r="U545" s="375"/>
      <c r="V545" s="375"/>
      <c r="W545" s="375"/>
      <c r="X545" s="375"/>
      <c r="Y545" s="375"/>
      <c r="Z545" s="375"/>
      <c r="AA545" s="376"/>
      <c r="AB545" s="376"/>
      <c r="AC545" s="377"/>
      <c r="AD545" s="377"/>
      <c r="AE545" s="377" t="e">
        <f>IF(#REF!=#REF!,1,0)</f>
        <v>#REF!</v>
      </c>
      <c r="AF545" s="378"/>
      <c r="AG545" s="378"/>
      <c r="AH545" s="378"/>
      <c r="AI545" s="378"/>
    </row>
    <row r="546" spans="2:35" s="379" customFormat="1">
      <c r="B546" s="371"/>
      <c r="C546" s="372"/>
      <c r="D546" s="373"/>
      <c r="E546" s="374"/>
      <c r="F546" s="375"/>
      <c r="G546" s="375"/>
      <c r="H546" s="375"/>
      <c r="I546" s="375"/>
      <c r="J546" s="375"/>
      <c r="K546" s="375"/>
      <c r="L546" s="375"/>
      <c r="M546" s="375"/>
      <c r="N546" s="375"/>
      <c r="O546" s="376"/>
      <c r="P546" s="375"/>
      <c r="Q546" s="375"/>
      <c r="R546" s="375"/>
      <c r="S546" s="375"/>
      <c r="T546" s="375"/>
      <c r="U546" s="375"/>
      <c r="V546" s="375"/>
      <c r="W546" s="375"/>
      <c r="X546" s="375"/>
      <c r="Y546" s="375"/>
      <c r="Z546" s="375"/>
      <c r="AA546" s="376"/>
      <c r="AB546" s="376"/>
      <c r="AC546" s="377"/>
      <c r="AD546" s="377"/>
      <c r="AE546" s="377" t="e">
        <f>IF(#REF!=#REF!,1,0)</f>
        <v>#REF!</v>
      </c>
      <c r="AF546" s="378"/>
      <c r="AG546" s="378"/>
      <c r="AH546" s="378"/>
      <c r="AI546" s="378"/>
    </row>
    <row r="547" spans="2:35" s="379" customFormat="1">
      <c r="B547" s="371"/>
      <c r="C547" s="372"/>
      <c r="D547" s="373"/>
      <c r="E547" s="374"/>
      <c r="F547" s="375"/>
      <c r="G547" s="375"/>
      <c r="H547" s="375"/>
      <c r="I547" s="375"/>
      <c r="J547" s="375"/>
      <c r="K547" s="375"/>
      <c r="L547" s="375"/>
      <c r="M547" s="375"/>
      <c r="N547" s="375"/>
      <c r="O547" s="376"/>
      <c r="P547" s="375"/>
      <c r="Q547" s="375"/>
      <c r="R547" s="375"/>
      <c r="S547" s="375"/>
      <c r="T547" s="375"/>
      <c r="U547" s="375"/>
      <c r="V547" s="375"/>
      <c r="W547" s="375"/>
      <c r="X547" s="375"/>
      <c r="Y547" s="375"/>
      <c r="Z547" s="375"/>
      <c r="AA547" s="376"/>
      <c r="AB547" s="376"/>
      <c r="AC547" s="377"/>
      <c r="AD547" s="377"/>
      <c r="AE547" s="377" t="e">
        <f>IF(#REF!=#REF!,1,0)</f>
        <v>#REF!</v>
      </c>
      <c r="AF547" s="378"/>
      <c r="AG547" s="378"/>
      <c r="AH547" s="378"/>
      <c r="AI547" s="378"/>
    </row>
    <row r="548" spans="2:35" s="379" customFormat="1">
      <c r="B548" s="371"/>
      <c r="C548" s="372"/>
      <c r="D548" s="373"/>
      <c r="E548" s="374"/>
      <c r="F548" s="375"/>
      <c r="G548" s="375"/>
      <c r="H548" s="375"/>
      <c r="I548" s="375"/>
      <c r="J548" s="375"/>
      <c r="K548" s="375"/>
      <c r="L548" s="375"/>
      <c r="M548" s="375"/>
      <c r="N548" s="375"/>
      <c r="O548" s="376"/>
      <c r="P548" s="375"/>
      <c r="Q548" s="375"/>
      <c r="R548" s="375"/>
      <c r="S548" s="375"/>
      <c r="T548" s="375"/>
      <c r="U548" s="375"/>
      <c r="V548" s="375"/>
      <c r="W548" s="375"/>
      <c r="X548" s="375"/>
      <c r="Y548" s="375"/>
      <c r="Z548" s="375"/>
      <c r="AA548" s="376"/>
      <c r="AB548" s="376"/>
      <c r="AC548" s="377"/>
      <c r="AD548" s="377"/>
      <c r="AE548" s="377" t="e">
        <f>IF(#REF!=#REF!,1,0)</f>
        <v>#REF!</v>
      </c>
      <c r="AF548" s="378"/>
      <c r="AG548" s="378"/>
      <c r="AH548" s="378"/>
      <c r="AI548" s="378"/>
    </row>
    <row r="549" spans="2:35" s="379" customFormat="1">
      <c r="B549" s="371"/>
      <c r="C549" s="372"/>
      <c r="D549" s="373"/>
      <c r="E549" s="374"/>
      <c r="F549" s="375"/>
      <c r="G549" s="375"/>
      <c r="H549" s="375"/>
      <c r="I549" s="375"/>
      <c r="J549" s="375"/>
      <c r="K549" s="375"/>
      <c r="L549" s="375"/>
      <c r="M549" s="375"/>
      <c r="N549" s="375"/>
      <c r="O549" s="376"/>
      <c r="P549" s="375"/>
      <c r="Q549" s="375"/>
      <c r="R549" s="375"/>
      <c r="S549" s="375"/>
      <c r="T549" s="375"/>
      <c r="U549" s="375"/>
      <c r="V549" s="375"/>
      <c r="W549" s="375"/>
      <c r="X549" s="375"/>
      <c r="Y549" s="375"/>
      <c r="Z549" s="375"/>
      <c r="AA549" s="376"/>
      <c r="AB549" s="376"/>
      <c r="AC549" s="377"/>
      <c r="AD549" s="377"/>
      <c r="AE549" s="377" t="e">
        <f>IF(#REF!=#REF!,1,0)</f>
        <v>#REF!</v>
      </c>
      <c r="AF549" s="378"/>
      <c r="AG549" s="378"/>
      <c r="AH549" s="378"/>
      <c r="AI549" s="378"/>
    </row>
    <row r="550" spans="2:35" s="379" customFormat="1">
      <c r="B550" s="371"/>
      <c r="C550" s="372"/>
      <c r="D550" s="373"/>
      <c r="E550" s="374"/>
      <c r="F550" s="375"/>
      <c r="G550" s="375"/>
      <c r="H550" s="375"/>
      <c r="I550" s="375"/>
      <c r="J550" s="375"/>
      <c r="K550" s="375"/>
      <c r="L550" s="375"/>
      <c r="M550" s="375"/>
      <c r="N550" s="375"/>
      <c r="O550" s="376"/>
      <c r="P550" s="375"/>
      <c r="Q550" s="375"/>
      <c r="R550" s="375"/>
      <c r="S550" s="375"/>
      <c r="T550" s="375"/>
      <c r="U550" s="375"/>
      <c r="V550" s="375"/>
      <c r="W550" s="375"/>
      <c r="X550" s="375"/>
      <c r="Y550" s="375"/>
      <c r="Z550" s="375"/>
      <c r="AA550" s="376"/>
      <c r="AB550" s="376"/>
      <c r="AC550" s="377"/>
      <c r="AD550" s="377"/>
      <c r="AE550" s="377" t="e">
        <f>IF(#REF!=#REF!,1,0)</f>
        <v>#REF!</v>
      </c>
      <c r="AF550" s="378"/>
      <c r="AG550" s="378"/>
      <c r="AH550" s="378"/>
      <c r="AI550" s="378"/>
    </row>
    <row r="551" spans="2:35" s="379" customFormat="1">
      <c r="B551" s="371"/>
      <c r="C551" s="372"/>
      <c r="D551" s="373"/>
      <c r="E551" s="374"/>
      <c r="F551" s="375"/>
      <c r="G551" s="375"/>
      <c r="H551" s="375"/>
      <c r="I551" s="375"/>
      <c r="J551" s="375"/>
      <c r="K551" s="375"/>
      <c r="L551" s="375"/>
      <c r="M551" s="375"/>
      <c r="N551" s="375"/>
      <c r="O551" s="376"/>
      <c r="P551" s="375"/>
      <c r="Q551" s="375"/>
      <c r="R551" s="375"/>
      <c r="S551" s="375"/>
      <c r="T551" s="375"/>
      <c r="U551" s="375"/>
      <c r="V551" s="375"/>
      <c r="W551" s="375"/>
      <c r="X551" s="375"/>
      <c r="Y551" s="375"/>
      <c r="Z551" s="375"/>
      <c r="AA551" s="376"/>
      <c r="AB551" s="376"/>
      <c r="AC551" s="377"/>
      <c r="AD551" s="377"/>
      <c r="AE551" s="377" t="e">
        <f>IF(#REF!=#REF!,1,0)</f>
        <v>#REF!</v>
      </c>
      <c r="AF551" s="378"/>
      <c r="AG551" s="378"/>
      <c r="AH551" s="378"/>
      <c r="AI551" s="378"/>
    </row>
    <row r="552" spans="2:35" s="379" customFormat="1">
      <c r="B552" s="371"/>
      <c r="C552" s="372"/>
      <c r="D552" s="373"/>
      <c r="E552" s="374"/>
      <c r="F552" s="375"/>
      <c r="G552" s="375"/>
      <c r="H552" s="375"/>
      <c r="I552" s="375"/>
      <c r="J552" s="375"/>
      <c r="K552" s="375"/>
      <c r="L552" s="375"/>
      <c r="M552" s="375"/>
      <c r="N552" s="375"/>
      <c r="O552" s="376"/>
      <c r="P552" s="375"/>
      <c r="Q552" s="375"/>
      <c r="R552" s="375"/>
      <c r="S552" s="375"/>
      <c r="T552" s="375"/>
      <c r="U552" s="375"/>
      <c r="V552" s="375"/>
      <c r="W552" s="375"/>
      <c r="X552" s="375"/>
      <c r="Y552" s="375"/>
      <c r="Z552" s="375"/>
      <c r="AA552" s="376"/>
      <c r="AB552" s="376"/>
      <c r="AC552" s="377"/>
      <c r="AD552" s="377"/>
      <c r="AE552" s="377" t="e">
        <f>IF(#REF!=#REF!,1,0)</f>
        <v>#REF!</v>
      </c>
      <c r="AF552" s="378"/>
      <c r="AG552" s="378"/>
      <c r="AH552" s="378"/>
      <c r="AI552" s="378"/>
    </row>
    <row r="553" spans="2:35" s="379" customFormat="1">
      <c r="B553" s="371"/>
      <c r="C553" s="372"/>
      <c r="D553" s="373"/>
      <c r="E553" s="374"/>
      <c r="F553" s="375"/>
      <c r="G553" s="375"/>
      <c r="H553" s="375"/>
      <c r="I553" s="375"/>
      <c r="J553" s="375"/>
      <c r="K553" s="375"/>
      <c r="L553" s="375"/>
      <c r="M553" s="375"/>
      <c r="N553" s="375"/>
      <c r="O553" s="376"/>
      <c r="P553" s="375"/>
      <c r="Q553" s="375"/>
      <c r="R553" s="375"/>
      <c r="S553" s="375"/>
      <c r="T553" s="375"/>
      <c r="U553" s="375"/>
      <c r="V553" s="375"/>
      <c r="W553" s="375"/>
      <c r="X553" s="375"/>
      <c r="Y553" s="375"/>
      <c r="Z553" s="375"/>
      <c r="AA553" s="376"/>
      <c r="AB553" s="376"/>
      <c r="AC553" s="377"/>
      <c r="AD553" s="377"/>
      <c r="AE553" s="377" t="e">
        <f>IF(#REF!=#REF!,1,0)</f>
        <v>#REF!</v>
      </c>
      <c r="AF553" s="378"/>
      <c r="AG553" s="378"/>
      <c r="AH553" s="378"/>
      <c r="AI553" s="378"/>
    </row>
    <row r="554" spans="2:35" s="379" customFormat="1">
      <c r="B554" s="371"/>
      <c r="C554" s="372"/>
      <c r="D554" s="373"/>
      <c r="E554" s="374"/>
      <c r="F554" s="375"/>
      <c r="G554" s="375"/>
      <c r="H554" s="375"/>
      <c r="I554" s="375"/>
      <c r="J554" s="375"/>
      <c r="K554" s="375"/>
      <c r="L554" s="375"/>
      <c r="M554" s="375"/>
      <c r="N554" s="375"/>
      <c r="O554" s="376"/>
      <c r="P554" s="375"/>
      <c r="Q554" s="375"/>
      <c r="R554" s="375"/>
      <c r="S554" s="375"/>
      <c r="T554" s="375"/>
      <c r="U554" s="375"/>
      <c r="V554" s="375"/>
      <c r="W554" s="375"/>
      <c r="X554" s="375"/>
      <c r="Y554" s="375"/>
      <c r="Z554" s="375"/>
      <c r="AA554" s="376"/>
      <c r="AB554" s="376"/>
      <c r="AC554" s="377"/>
      <c r="AD554" s="377"/>
      <c r="AE554" s="377" t="e">
        <f>IF(#REF!=#REF!,1,0)</f>
        <v>#REF!</v>
      </c>
      <c r="AF554" s="378"/>
      <c r="AG554" s="378"/>
      <c r="AH554" s="378"/>
      <c r="AI554" s="378"/>
    </row>
    <row r="555" spans="2:35" s="379" customFormat="1">
      <c r="B555" s="371"/>
      <c r="C555" s="372"/>
      <c r="D555" s="373"/>
      <c r="E555" s="374"/>
      <c r="F555" s="375"/>
      <c r="G555" s="375"/>
      <c r="H555" s="375"/>
      <c r="I555" s="375"/>
      <c r="J555" s="375"/>
      <c r="K555" s="375"/>
      <c r="L555" s="375"/>
      <c r="M555" s="375"/>
      <c r="N555" s="375"/>
      <c r="O555" s="376"/>
      <c r="P555" s="375"/>
      <c r="Q555" s="375"/>
      <c r="R555" s="375"/>
      <c r="S555" s="375"/>
      <c r="T555" s="375"/>
      <c r="U555" s="375"/>
      <c r="V555" s="375"/>
      <c r="W555" s="375"/>
      <c r="X555" s="375"/>
      <c r="Y555" s="375"/>
      <c r="Z555" s="375"/>
      <c r="AA555" s="376"/>
      <c r="AB555" s="376"/>
      <c r="AC555" s="377"/>
      <c r="AD555" s="377"/>
      <c r="AE555" s="377" t="e">
        <f>IF(#REF!=#REF!,1,0)</f>
        <v>#REF!</v>
      </c>
      <c r="AF555" s="378"/>
      <c r="AG555" s="378"/>
      <c r="AH555" s="378"/>
      <c r="AI555" s="378"/>
    </row>
    <row r="556" spans="2:35" s="379" customFormat="1">
      <c r="B556" s="371"/>
      <c r="C556" s="372"/>
      <c r="D556" s="373"/>
      <c r="E556" s="374"/>
      <c r="F556" s="375"/>
      <c r="G556" s="375"/>
      <c r="H556" s="375"/>
      <c r="I556" s="375"/>
      <c r="J556" s="375"/>
      <c r="K556" s="375"/>
      <c r="L556" s="375"/>
      <c r="M556" s="375"/>
      <c r="N556" s="375"/>
      <c r="O556" s="376"/>
      <c r="P556" s="375"/>
      <c r="Q556" s="375"/>
      <c r="R556" s="375"/>
      <c r="S556" s="375"/>
      <c r="T556" s="375"/>
      <c r="U556" s="375"/>
      <c r="V556" s="375"/>
      <c r="W556" s="375"/>
      <c r="X556" s="375"/>
      <c r="Y556" s="375"/>
      <c r="Z556" s="375"/>
      <c r="AA556" s="376"/>
      <c r="AB556" s="376"/>
      <c r="AC556" s="377"/>
      <c r="AD556" s="377"/>
      <c r="AE556" s="377" t="e">
        <f>IF(#REF!=#REF!,1,0)</f>
        <v>#REF!</v>
      </c>
      <c r="AF556" s="378"/>
      <c r="AG556" s="378"/>
      <c r="AH556" s="378"/>
      <c r="AI556" s="378"/>
    </row>
    <row r="557" spans="2:35" s="379" customFormat="1">
      <c r="B557" s="371"/>
      <c r="C557" s="372"/>
      <c r="D557" s="373"/>
      <c r="E557" s="374"/>
      <c r="F557" s="375"/>
      <c r="G557" s="375"/>
      <c r="H557" s="375"/>
      <c r="I557" s="375"/>
      <c r="J557" s="375"/>
      <c r="K557" s="375"/>
      <c r="L557" s="375"/>
      <c r="M557" s="375"/>
      <c r="N557" s="375"/>
      <c r="O557" s="376"/>
      <c r="P557" s="375"/>
      <c r="Q557" s="375"/>
      <c r="R557" s="375"/>
      <c r="S557" s="375"/>
      <c r="T557" s="375"/>
      <c r="U557" s="375"/>
      <c r="V557" s="375"/>
      <c r="W557" s="375"/>
      <c r="X557" s="375"/>
      <c r="Y557" s="375"/>
      <c r="Z557" s="375"/>
      <c r="AA557" s="376"/>
      <c r="AB557" s="376"/>
      <c r="AC557" s="377"/>
      <c r="AD557" s="377"/>
      <c r="AE557" s="377" t="e">
        <f>IF(#REF!=#REF!,1,0)</f>
        <v>#REF!</v>
      </c>
      <c r="AF557" s="378"/>
      <c r="AG557" s="378"/>
      <c r="AH557" s="378"/>
      <c r="AI557" s="378"/>
    </row>
    <row r="558" spans="2:35" s="379" customFormat="1">
      <c r="B558" s="371"/>
      <c r="C558" s="372"/>
      <c r="D558" s="373"/>
      <c r="E558" s="374"/>
      <c r="F558" s="375"/>
      <c r="G558" s="375"/>
      <c r="H558" s="375"/>
      <c r="I558" s="375"/>
      <c r="J558" s="375"/>
      <c r="K558" s="375"/>
      <c r="L558" s="375"/>
      <c r="M558" s="375"/>
      <c r="N558" s="375"/>
      <c r="O558" s="376"/>
      <c r="P558" s="375"/>
      <c r="Q558" s="375"/>
      <c r="R558" s="375"/>
      <c r="S558" s="375"/>
      <c r="T558" s="375"/>
      <c r="U558" s="375"/>
      <c r="V558" s="375"/>
      <c r="W558" s="375"/>
      <c r="X558" s="375"/>
      <c r="Y558" s="375"/>
      <c r="Z558" s="375"/>
      <c r="AA558" s="376"/>
      <c r="AB558" s="376"/>
      <c r="AC558" s="377"/>
      <c r="AD558" s="377"/>
      <c r="AE558" s="377" t="e">
        <f>IF(#REF!=#REF!,1,0)</f>
        <v>#REF!</v>
      </c>
      <c r="AF558" s="378"/>
      <c r="AG558" s="378"/>
      <c r="AH558" s="378"/>
      <c r="AI558" s="378"/>
    </row>
    <row r="559" spans="2:35" s="379" customFormat="1">
      <c r="B559" s="371"/>
      <c r="C559" s="372"/>
      <c r="D559" s="373"/>
      <c r="E559" s="374"/>
      <c r="F559" s="375"/>
      <c r="G559" s="375"/>
      <c r="H559" s="375"/>
      <c r="I559" s="375"/>
      <c r="J559" s="375"/>
      <c r="K559" s="375"/>
      <c r="L559" s="375"/>
      <c r="M559" s="375"/>
      <c r="N559" s="375"/>
      <c r="O559" s="376"/>
      <c r="P559" s="375"/>
      <c r="Q559" s="375"/>
      <c r="R559" s="375"/>
      <c r="S559" s="375"/>
      <c r="T559" s="375"/>
      <c r="U559" s="375"/>
      <c r="V559" s="375"/>
      <c r="W559" s="375"/>
      <c r="X559" s="375"/>
      <c r="Y559" s="375"/>
      <c r="Z559" s="375"/>
      <c r="AA559" s="376"/>
      <c r="AB559" s="376"/>
      <c r="AC559" s="377"/>
      <c r="AD559" s="377"/>
      <c r="AE559" s="377" t="e">
        <f>IF(#REF!=#REF!,1,0)</f>
        <v>#REF!</v>
      </c>
      <c r="AF559" s="378"/>
      <c r="AG559" s="378"/>
      <c r="AH559" s="378"/>
      <c r="AI559" s="378"/>
    </row>
    <row r="560" spans="2:35" s="379" customFormat="1">
      <c r="B560" s="371"/>
      <c r="C560" s="372"/>
      <c r="D560" s="373"/>
      <c r="E560" s="374"/>
      <c r="F560" s="375"/>
      <c r="G560" s="375"/>
      <c r="H560" s="375"/>
      <c r="I560" s="375"/>
      <c r="J560" s="375"/>
      <c r="K560" s="375"/>
      <c r="L560" s="375"/>
      <c r="M560" s="375"/>
      <c r="N560" s="375"/>
      <c r="O560" s="376"/>
      <c r="P560" s="375"/>
      <c r="Q560" s="375"/>
      <c r="R560" s="375"/>
      <c r="S560" s="375"/>
      <c r="T560" s="375"/>
      <c r="U560" s="375"/>
      <c r="V560" s="375"/>
      <c r="W560" s="375"/>
      <c r="X560" s="375"/>
      <c r="Y560" s="375"/>
      <c r="Z560" s="375"/>
      <c r="AA560" s="376"/>
      <c r="AB560" s="376"/>
      <c r="AC560" s="377"/>
      <c r="AD560" s="377"/>
      <c r="AE560" s="377" t="e">
        <f>IF(#REF!=#REF!,1,0)</f>
        <v>#REF!</v>
      </c>
      <c r="AF560" s="378"/>
      <c r="AG560" s="378"/>
      <c r="AH560" s="378"/>
      <c r="AI560" s="378"/>
    </row>
    <row r="561" spans="2:35" s="379" customFormat="1">
      <c r="B561" s="371"/>
      <c r="C561" s="372"/>
      <c r="D561" s="373"/>
      <c r="E561" s="374"/>
      <c r="F561" s="375"/>
      <c r="G561" s="375"/>
      <c r="H561" s="375"/>
      <c r="I561" s="375"/>
      <c r="J561" s="375"/>
      <c r="K561" s="375"/>
      <c r="L561" s="375"/>
      <c r="M561" s="375"/>
      <c r="N561" s="375"/>
      <c r="O561" s="376"/>
      <c r="P561" s="375"/>
      <c r="Q561" s="375"/>
      <c r="R561" s="375"/>
      <c r="S561" s="375"/>
      <c r="T561" s="375"/>
      <c r="U561" s="375"/>
      <c r="V561" s="375"/>
      <c r="W561" s="375"/>
      <c r="X561" s="375"/>
      <c r="Y561" s="375"/>
      <c r="Z561" s="375"/>
      <c r="AA561" s="376"/>
      <c r="AB561" s="376"/>
      <c r="AC561" s="377"/>
      <c r="AD561" s="377"/>
      <c r="AE561" s="377" t="e">
        <f>IF(#REF!=#REF!,1,0)</f>
        <v>#REF!</v>
      </c>
      <c r="AF561" s="378"/>
      <c r="AG561" s="378"/>
      <c r="AH561" s="378"/>
      <c r="AI561" s="378"/>
    </row>
    <row r="562" spans="2:35" s="379" customFormat="1">
      <c r="B562" s="371"/>
      <c r="C562" s="372"/>
      <c r="D562" s="373"/>
      <c r="E562" s="374"/>
      <c r="F562" s="375"/>
      <c r="G562" s="375"/>
      <c r="H562" s="375"/>
      <c r="I562" s="375"/>
      <c r="J562" s="375"/>
      <c r="K562" s="375"/>
      <c r="L562" s="375"/>
      <c r="M562" s="375"/>
      <c r="N562" s="375"/>
      <c r="O562" s="376"/>
      <c r="P562" s="375"/>
      <c r="Q562" s="375"/>
      <c r="R562" s="375"/>
      <c r="S562" s="375"/>
      <c r="T562" s="375"/>
      <c r="U562" s="375"/>
      <c r="V562" s="375"/>
      <c r="W562" s="375"/>
      <c r="X562" s="375"/>
      <c r="Y562" s="375"/>
      <c r="Z562" s="375"/>
      <c r="AA562" s="376"/>
      <c r="AB562" s="376"/>
      <c r="AC562" s="377"/>
      <c r="AD562" s="377"/>
      <c r="AE562" s="377" t="e">
        <f>IF(#REF!=#REF!,1,0)</f>
        <v>#REF!</v>
      </c>
      <c r="AF562" s="378"/>
      <c r="AG562" s="378"/>
      <c r="AH562" s="378"/>
      <c r="AI562" s="378"/>
    </row>
    <row r="563" spans="2:35" s="379" customFormat="1">
      <c r="B563" s="371"/>
      <c r="C563" s="372"/>
      <c r="D563" s="373"/>
      <c r="E563" s="374"/>
      <c r="F563" s="375"/>
      <c r="G563" s="375"/>
      <c r="H563" s="375"/>
      <c r="I563" s="375"/>
      <c r="J563" s="375"/>
      <c r="K563" s="375"/>
      <c r="L563" s="375"/>
      <c r="M563" s="375"/>
      <c r="N563" s="375"/>
      <c r="O563" s="376"/>
      <c r="P563" s="375"/>
      <c r="Q563" s="375"/>
      <c r="R563" s="375"/>
      <c r="S563" s="375"/>
      <c r="T563" s="375"/>
      <c r="U563" s="375"/>
      <c r="V563" s="375"/>
      <c r="W563" s="375"/>
      <c r="X563" s="375"/>
      <c r="Y563" s="375"/>
      <c r="Z563" s="375"/>
      <c r="AA563" s="376"/>
      <c r="AB563" s="376"/>
      <c r="AC563" s="377"/>
      <c r="AD563" s="377"/>
      <c r="AE563" s="377" t="e">
        <f>IF(#REF!=#REF!,1,0)</f>
        <v>#REF!</v>
      </c>
      <c r="AF563" s="378"/>
      <c r="AG563" s="378"/>
      <c r="AH563" s="378"/>
      <c r="AI563" s="378"/>
    </row>
    <row r="564" spans="2:35" s="379" customFormat="1">
      <c r="B564" s="371"/>
      <c r="C564" s="372"/>
      <c r="D564" s="373"/>
      <c r="E564" s="374"/>
      <c r="F564" s="375"/>
      <c r="G564" s="375"/>
      <c r="H564" s="375"/>
      <c r="I564" s="375"/>
      <c r="J564" s="375"/>
      <c r="K564" s="375"/>
      <c r="L564" s="375"/>
      <c r="M564" s="375"/>
      <c r="N564" s="375"/>
      <c r="O564" s="376"/>
      <c r="P564" s="375"/>
      <c r="Q564" s="375"/>
      <c r="R564" s="375"/>
      <c r="S564" s="375"/>
      <c r="T564" s="375"/>
      <c r="U564" s="375"/>
      <c r="V564" s="375"/>
      <c r="W564" s="375"/>
      <c r="X564" s="375"/>
      <c r="Y564" s="375"/>
      <c r="Z564" s="375"/>
      <c r="AA564" s="376"/>
      <c r="AB564" s="376"/>
      <c r="AC564" s="377"/>
      <c r="AD564" s="377"/>
      <c r="AE564" s="377" t="e">
        <f>IF(#REF!=#REF!,1,0)</f>
        <v>#REF!</v>
      </c>
      <c r="AF564" s="378"/>
      <c r="AG564" s="378"/>
      <c r="AH564" s="378"/>
      <c r="AI564" s="378"/>
    </row>
    <row r="565" spans="2:35" s="379" customFormat="1">
      <c r="B565" s="371"/>
      <c r="C565" s="372"/>
      <c r="D565" s="373"/>
      <c r="E565" s="374"/>
      <c r="F565" s="375"/>
      <c r="G565" s="375"/>
      <c r="H565" s="375"/>
      <c r="I565" s="375"/>
      <c r="J565" s="375"/>
      <c r="K565" s="375"/>
      <c r="L565" s="375"/>
      <c r="M565" s="375"/>
      <c r="N565" s="375"/>
      <c r="O565" s="376"/>
      <c r="P565" s="375"/>
      <c r="Q565" s="375"/>
      <c r="R565" s="375"/>
      <c r="S565" s="375"/>
      <c r="T565" s="375"/>
      <c r="U565" s="375"/>
      <c r="V565" s="375"/>
      <c r="W565" s="375"/>
      <c r="X565" s="375"/>
      <c r="Y565" s="375"/>
      <c r="Z565" s="375"/>
      <c r="AA565" s="376"/>
      <c r="AB565" s="376"/>
      <c r="AC565" s="377"/>
      <c r="AD565" s="377"/>
      <c r="AE565" s="377" t="e">
        <f>IF(#REF!=#REF!,1,0)</f>
        <v>#REF!</v>
      </c>
      <c r="AF565" s="378"/>
      <c r="AG565" s="378"/>
      <c r="AH565" s="378"/>
      <c r="AI565" s="378"/>
    </row>
    <row r="566" spans="2:35" s="379" customFormat="1">
      <c r="B566" s="371"/>
      <c r="C566" s="372"/>
      <c r="D566" s="373"/>
      <c r="E566" s="374"/>
      <c r="F566" s="375"/>
      <c r="G566" s="375"/>
      <c r="H566" s="375"/>
      <c r="I566" s="375"/>
      <c r="J566" s="375"/>
      <c r="K566" s="375"/>
      <c r="L566" s="375"/>
      <c r="M566" s="375"/>
      <c r="N566" s="375"/>
      <c r="O566" s="376"/>
      <c r="P566" s="375"/>
      <c r="Q566" s="375"/>
      <c r="R566" s="375"/>
      <c r="S566" s="375"/>
      <c r="T566" s="375"/>
      <c r="U566" s="375"/>
      <c r="V566" s="375"/>
      <c r="W566" s="375"/>
      <c r="X566" s="375"/>
      <c r="Y566" s="375"/>
      <c r="Z566" s="375"/>
      <c r="AA566" s="376"/>
      <c r="AB566" s="376"/>
      <c r="AC566" s="377"/>
      <c r="AD566" s="377"/>
      <c r="AE566" s="377" t="e">
        <f>IF(#REF!=#REF!,1,0)</f>
        <v>#REF!</v>
      </c>
      <c r="AF566" s="378"/>
      <c r="AG566" s="378"/>
      <c r="AH566" s="378"/>
      <c r="AI566" s="378"/>
    </row>
    <row r="567" spans="2:35" s="379" customFormat="1">
      <c r="B567" s="371"/>
      <c r="C567" s="372"/>
      <c r="D567" s="373"/>
      <c r="E567" s="374"/>
      <c r="F567" s="375"/>
      <c r="G567" s="375"/>
      <c r="H567" s="375"/>
      <c r="I567" s="375"/>
      <c r="J567" s="375"/>
      <c r="K567" s="375"/>
      <c r="L567" s="375"/>
      <c r="M567" s="375"/>
      <c r="N567" s="375"/>
      <c r="O567" s="376"/>
      <c r="P567" s="375"/>
      <c r="Q567" s="375"/>
      <c r="R567" s="375"/>
      <c r="S567" s="375"/>
      <c r="T567" s="375"/>
      <c r="U567" s="375"/>
      <c r="V567" s="375"/>
      <c r="W567" s="375"/>
      <c r="X567" s="375"/>
      <c r="Y567" s="375"/>
      <c r="Z567" s="375"/>
      <c r="AA567" s="376"/>
      <c r="AB567" s="376"/>
      <c r="AC567" s="377"/>
      <c r="AD567" s="377"/>
      <c r="AE567" s="377" t="e">
        <f>IF(#REF!=#REF!,1,0)</f>
        <v>#REF!</v>
      </c>
      <c r="AF567" s="378"/>
      <c r="AG567" s="378"/>
      <c r="AH567" s="378"/>
      <c r="AI567" s="378"/>
    </row>
    <row r="568" spans="2:35" s="379" customFormat="1">
      <c r="B568" s="371"/>
      <c r="C568" s="372"/>
      <c r="D568" s="373"/>
      <c r="E568" s="374"/>
      <c r="F568" s="375"/>
      <c r="G568" s="375"/>
      <c r="H568" s="375"/>
      <c r="I568" s="375"/>
      <c r="J568" s="375"/>
      <c r="K568" s="375"/>
      <c r="L568" s="375"/>
      <c r="M568" s="375"/>
      <c r="N568" s="375"/>
      <c r="O568" s="376"/>
      <c r="P568" s="375"/>
      <c r="Q568" s="375"/>
      <c r="R568" s="375"/>
      <c r="S568" s="375"/>
      <c r="T568" s="375"/>
      <c r="U568" s="375"/>
      <c r="V568" s="375"/>
      <c r="W568" s="375"/>
      <c r="X568" s="375"/>
      <c r="Y568" s="375"/>
      <c r="Z568" s="375"/>
      <c r="AA568" s="376"/>
      <c r="AB568" s="376"/>
      <c r="AC568" s="377"/>
      <c r="AD568" s="377"/>
      <c r="AE568" s="377" t="e">
        <f>IF(#REF!=#REF!,1,0)</f>
        <v>#REF!</v>
      </c>
      <c r="AF568" s="378"/>
      <c r="AG568" s="378"/>
      <c r="AH568" s="378"/>
      <c r="AI568" s="378"/>
    </row>
    <row r="569" spans="2:35" s="379" customFormat="1">
      <c r="B569" s="371"/>
      <c r="C569" s="372"/>
      <c r="D569" s="373"/>
      <c r="E569" s="374"/>
      <c r="F569" s="375"/>
      <c r="G569" s="375"/>
      <c r="H569" s="375"/>
      <c r="I569" s="375"/>
      <c r="J569" s="375"/>
      <c r="K569" s="375"/>
      <c r="L569" s="375"/>
      <c r="M569" s="375"/>
      <c r="N569" s="375"/>
      <c r="O569" s="376"/>
      <c r="P569" s="375"/>
      <c r="Q569" s="375"/>
      <c r="R569" s="375"/>
      <c r="S569" s="375"/>
      <c r="T569" s="375"/>
      <c r="U569" s="375"/>
      <c r="V569" s="375"/>
      <c r="W569" s="375"/>
      <c r="X569" s="375"/>
      <c r="Y569" s="375"/>
      <c r="Z569" s="375"/>
      <c r="AA569" s="376"/>
      <c r="AB569" s="376"/>
      <c r="AC569" s="377"/>
      <c r="AD569" s="377"/>
      <c r="AE569" s="377" t="e">
        <f>IF(#REF!=#REF!,1,0)</f>
        <v>#REF!</v>
      </c>
      <c r="AF569" s="378"/>
      <c r="AG569" s="378"/>
      <c r="AH569" s="378"/>
      <c r="AI569" s="378"/>
    </row>
    <row r="570" spans="2:35" s="379" customFormat="1">
      <c r="B570" s="371"/>
      <c r="C570" s="372"/>
      <c r="D570" s="373"/>
      <c r="E570" s="374"/>
      <c r="F570" s="375"/>
      <c r="G570" s="375"/>
      <c r="H570" s="375"/>
      <c r="I570" s="375"/>
      <c r="J570" s="375"/>
      <c r="K570" s="375"/>
      <c r="L570" s="375"/>
      <c r="M570" s="375"/>
      <c r="N570" s="375"/>
      <c r="O570" s="376"/>
      <c r="P570" s="375"/>
      <c r="Q570" s="375"/>
      <c r="R570" s="375"/>
      <c r="S570" s="375"/>
      <c r="T570" s="375"/>
      <c r="U570" s="375"/>
      <c r="V570" s="375"/>
      <c r="W570" s="375"/>
      <c r="X570" s="375"/>
      <c r="Y570" s="375"/>
      <c r="Z570" s="375"/>
      <c r="AA570" s="376"/>
      <c r="AB570" s="376"/>
      <c r="AC570" s="377"/>
      <c r="AD570" s="377"/>
      <c r="AE570" s="377" t="e">
        <f>IF(#REF!=#REF!,1,0)</f>
        <v>#REF!</v>
      </c>
      <c r="AF570" s="378"/>
      <c r="AG570" s="378"/>
      <c r="AH570" s="378"/>
      <c r="AI570" s="378"/>
    </row>
    <row r="571" spans="2:35" s="379" customFormat="1">
      <c r="B571" s="371"/>
      <c r="C571" s="372"/>
      <c r="D571" s="373"/>
      <c r="E571" s="374"/>
      <c r="F571" s="375"/>
      <c r="G571" s="375"/>
      <c r="H571" s="375"/>
      <c r="I571" s="375"/>
      <c r="J571" s="375"/>
      <c r="K571" s="375"/>
      <c r="L571" s="375"/>
      <c r="M571" s="375"/>
      <c r="N571" s="375"/>
      <c r="O571" s="376"/>
      <c r="P571" s="375"/>
      <c r="Q571" s="375"/>
      <c r="R571" s="375"/>
      <c r="S571" s="375"/>
      <c r="T571" s="375"/>
      <c r="U571" s="375"/>
      <c r="V571" s="375"/>
      <c r="W571" s="375"/>
      <c r="X571" s="375"/>
      <c r="Y571" s="375"/>
      <c r="Z571" s="375"/>
      <c r="AA571" s="376"/>
      <c r="AB571" s="376"/>
      <c r="AC571" s="377"/>
      <c r="AD571" s="377"/>
      <c r="AE571" s="377" t="e">
        <f>IF(#REF!=#REF!,1,0)</f>
        <v>#REF!</v>
      </c>
      <c r="AF571" s="378"/>
      <c r="AG571" s="378"/>
      <c r="AH571" s="378"/>
      <c r="AI571" s="378"/>
    </row>
    <row r="572" spans="2:35" s="379" customFormat="1">
      <c r="B572" s="371"/>
      <c r="C572" s="372"/>
      <c r="D572" s="373"/>
      <c r="E572" s="374"/>
      <c r="F572" s="375"/>
      <c r="G572" s="375"/>
      <c r="H572" s="375"/>
      <c r="I572" s="375"/>
      <c r="J572" s="375"/>
      <c r="K572" s="375"/>
      <c r="L572" s="375"/>
      <c r="M572" s="375"/>
      <c r="N572" s="375"/>
      <c r="O572" s="376"/>
      <c r="P572" s="375"/>
      <c r="Q572" s="375"/>
      <c r="R572" s="375"/>
      <c r="S572" s="375"/>
      <c r="T572" s="375"/>
      <c r="U572" s="375"/>
      <c r="V572" s="375"/>
      <c r="W572" s="375"/>
      <c r="X572" s="375"/>
      <c r="Y572" s="375"/>
      <c r="Z572" s="375"/>
      <c r="AA572" s="376"/>
      <c r="AB572" s="376"/>
      <c r="AC572" s="377"/>
      <c r="AD572" s="377"/>
      <c r="AE572" s="377" t="e">
        <f>IF(#REF!=#REF!,1,0)</f>
        <v>#REF!</v>
      </c>
      <c r="AF572" s="378"/>
      <c r="AG572" s="378"/>
      <c r="AH572" s="378"/>
      <c r="AI572" s="378"/>
    </row>
    <row r="573" spans="2:35" s="379" customFormat="1">
      <c r="B573" s="371"/>
      <c r="C573" s="372"/>
      <c r="D573" s="373"/>
      <c r="E573" s="374"/>
      <c r="F573" s="375"/>
      <c r="G573" s="375"/>
      <c r="H573" s="375"/>
      <c r="I573" s="375"/>
      <c r="J573" s="375"/>
      <c r="K573" s="375"/>
      <c r="L573" s="375"/>
      <c r="M573" s="375"/>
      <c r="N573" s="375"/>
      <c r="O573" s="376"/>
      <c r="P573" s="375"/>
      <c r="Q573" s="375"/>
      <c r="R573" s="375"/>
      <c r="S573" s="375"/>
      <c r="T573" s="375"/>
      <c r="U573" s="375"/>
      <c r="V573" s="375"/>
      <c r="W573" s="375"/>
      <c r="X573" s="375"/>
      <c r="Y573" s="375"/>
      <c r="Z573" s="375"/>
      <c r="AA573" s="376"/>
      <c r="AB573" s="376"/>
      <c r="AC573" s="377"/>
      <c r="AD573" s="377"/>
      <c r="AE573" s="377" t="e">
        <f>IF(#REF!=#REF!,1,0)</f>
        <v>#REF!</v>
      </c>
      <c r="AF573" s="378"/>
      <c r="AG573" s="378"/>
      <c r="AH573" s="378"/>
      <c r="AI573" s="378"/>
    </row>
    <row r="574" spans="2:35" s="379" customFormat="1">
      <c r="B574" s="371"/>
      <c r="C574" s="372"/>
      <c r="D574" s="373"/>
      <c r="E574" s="374"/>
      <c r="F574" s="375"/>
      <c r="G574" s="375"/>
      <c r="H574" s="375"/>
      <c r="I574" s="375"/>
      <c r="J574" s="375"/>
      <c r="K574" s="375"/>
      <c r="L574" s="375"/>
      <c r="M574" s="375"/>
      <c r="N574" s="375"/>
      <c r="O574" s="376"/>
      <c r="P574" s="375"/>
      <c r="Q574" s="375"/>
      <c r="R574" s="375"/>
      <c r="S574" s="375"/>
      <c r="T574" s="375"/>
      <c r="U574" s="375"/>
      <c r="V574" s="375"/>
      <c r="W574" s="375"/>
      <c r="X574" s="375"/>
      <c r="Y574" s="375"/>
      <c r="Z574" s="375"/>
      <c r="AA574" s="376"/>
      <c r="AB574" s="376"/>
      <c r="AC574" s="377"/>
      <c r="AD574" s="377"/>
      <c r="AE574" s="377" t="e">
        <f>IF(#REF!=#REF!,1,0)</f>
        <v>#REF!</v>
      </c>
      <c r="AF574" s="378"/>
      <c r="AG574" s="378"/>
      <c r="AH574" s="378"/>
      <c r="AI574" s="378"/>
    </row>
    <row r="575" spans="2:35" s="379" customFormat="1">
      <c r="B575" s="371"/>
      <c r="C575" s="372"/>
      <c r="D575" s="373"/>
      <c r="E575" s="374"/>
      <c r="F575" s="375"/>
      <c r="G575" s="375"/>
      <c r="H575" s="375"/>
      <c r="I575" s="375"/>
      <c r="J575" s="375"/>
      <c r="K575" s="375"/>
      <c r="L575" s="375"/>
      <c r="M575" s="375"/>
      <c r="N575" s="375"/>
      <c r="O575" s="376"/>
      <c r="P575" s="375"/>
      <c r="Q575" s="375"/>
      <c r="R575" s="375"/>
      <c r="S575" s="375"/>
      <c r="T575" s="375"/>
      <c r="U575" s="375"/>
      <c r="V575" s="375"/>
      <c r="W575" s="375"/>
      <c r="X575" s="375"/>
      <c r="Y575" s="375"/>
      <c r="Z575" s="375"/>
      <c r="AA575" s="376"/>
      <c r="AB575" s="376"/>
      <c r="AC575" s="377"/>
      <c r="AD575" s="377"/>
      <c r="AE575" s="377" t="e">
        <f>IF(#REF!=#REF!,1,0)</f>
        <v>#REF!</v>
      </c>
      <c r="AF575" s="378"/>
      <c r="AG575" s="378"/>
      <c r="AH575" s="378"/>
      <c r="AI575" s="378"/>
    </row>
    <row r="576" spans="2:35" s="379" customFormat="1">
      <c r="B576" s="371"/>
      <c r="C576" s="372"/>
      <c r="D576" s="373"/>
      <c r="E576" s="374"/>
      <c r="F576" s="375"/>
      <c r="G576" s="375"/>
      <c r="H576" s="375"/>
      <c r="I576" s="375"/>
      <c r="J576" s="375"/>
      <c r="K576" s="375"/>
      <c r="L576" s="375"/>
      <c r="M576" s="375"/>
      <c r="N576" s="375"/>
      <c r="O576" s="376"/>
      <c r="P576" s="375"/>
      <c r="Q576" s="375"/>
      <c r="R576" s="375"/>
      <c r="S576" s="375"/>
      <c r="T576" s="375"/>
      <c r="U576" s="375"/>
      <c r="V576" s="375"/>
      <c r="W576" s="375"/>
      <c r="X576" s="375"/>
      <c r="Y576" s="375"/>
      <c r="Z576" s="375"/>
      <c r="AA576" s="376"/>
      <c r="AB576" s="376"/>
      <c r="AC576" s="377"/>
      <c r="AD576" s="377"/>
      <c r="AE576" s="377" t="e">
        <f>IF(#REF!=#REF!,1,0)</f>
        <v>#REF!</v>
      </c>
      <c r="AF576" s="378"/>
      <c r="AG576" s="378"/>
      <c r="AH576" s="378"/>
      <c r="AI576" s="378"/>
    </row>
    <row r="577" spans="2:35" s="379" customFormat="1">
      <c r="B577" s="371"/>
      <c r="C577" s="372"/>
      <c r="D577" s="373"/>
      <c r="E577" s="374"/>
      <c r="F577" s="375"/>
      <c r="G577" s="375"/>
      <c r="H577" s="375"/>
      <c r="I577" s="375"/>
      <c r="J577" s="375"/>
      <c r="K577" s="375"/>
      <c r="L577" s="375"/>
      <c r="M577" s="375"/>
      <c r="N577" s="375"/>
      <c r="O577" s="376"/>
      <c r="P577" s="375"/>
      <c r="Q577" s="375"/>
      <c r="R577" s="375"/>
      <c r="S577" s="375"/>
      <c r="T577" s="375"/>
      <c r="U577" s="375"/>
      <c r="V577" s="375"/>
      <c r="W577" s="375"/>
      <c r="X577" s="375"/>
      <c r="Y577" s="375"/>
      <c r="Z577" s="375"/>
      <c r="AA577" s="376"/>
      <c r="AB577" s="376"/>
      <c r="AC577" s="377"/>
      <c r="AD577" s="377"/>
      <c r="AE577" s="377" t="e">
        <f>IF(#REF!=#REF!,1,0)</f>
        <v>#REF!</v>
      </c>
      <c r="AF577" s="378"/>
      <c r="AG577" s="378"/>
      <c r="AH577" s="378"/>
      <c r="AI577" s="378"/>
    </row>
    <row r="578" spans="2:35" s="379" customFormat="1">
      <c r="B578" s="371"/>
      <c r="C578" s="372"/>
      <c r="D578" s="373"/>
      <c r="E578" s="374"/>
      <c r="F578" s="375"/>
      <c r="G578" s="375"/>
      <c r="H578" s="375"/>
      <c r="I578" s="375"/>
      <c r="J578" s="375"/>
      <c r="K578" s="375"/>
      <c r="L578" s="375"/>
      <c r="M578" s="375"/>
      <c r="N578" s="375"/>
      <c r="O578" s="376"/>
      <c r="P578" s="375"/>
      <c r="Q578" s="375"/>
      <c r="R578" s="375"/>
      <c r="S578" s="375"/>
      <c r="T578" s="375"/>
      <c r="U578" s="375"/>
      <c r="V578" s="375"/>
      <c r="W578" s="375"/>
      <c r="X578" s="375"/>
      <c r="Y578" s="375"/>
      <c r="Z578" s="375"/>
      <c r="AA578" s="376"/>
      <c r="AB578" s="376"/>
      <c r="AC578" s="377"/>
      <c r="AD578" s="377"/>
      <c r="AE578" s="377" t="e">
        <f>IF(#REF!=#REF!,1,0)</f>
        <v>#REF!</v>
      </c>
      <c r="AF578" s="378"/>
      <c r="AG578" s="378"/>
      <c r="AH578" s="378"/>
      <c r="AI578" s="378"/>
    </row>
    <row r="579" spans="2:35" s="379" customFormat="1">
      <c r="B579" s="371"/>
      <c r="C579" s="372"/>
      <c r="D579" s="373"/>
      <c r="E579" s="374"/>
      <c r="F579" s="375"/>
      <c r="G579" s="375"/>
      <c r="H579" s="375"/>
      <c r="I579" s="375"/>
      <c r="J579" s="375"/>
      <c r="K579" s="375"/>
      <c r="L579" s="375"/>
      <c r="M579" s="375"/>
      <c r="N579" s="375"/>
      <c r="O579" s="376"/>
      <c r="P579" s="375"/>
      <c r="Q579" s="375"/>
      <c r="R579" s="375"/>
      <c r="S579" s="375"/>
      <c r="T579" s="375"/>
      <c r="U579" s="375"/>
      <c r="V579" s="375"/>
      <c r="W579" s="375"/>
      <c r="X579" s="375"/>
      <c r="Y579" s="375"/>
      <c r="Z579" s="375"/>
      <c r="AA579" s="376"/>
      <c r="AB579" s="376"/>
      <c r="AC579" s="377"/>
      <c r="AD579" s="377"/>
      <c r="AE579" s="377" t="e">
        <f>IF(#REF!=#REF!,1,0)</f>
        <v>#REF!</v>
      </c>
      <c r="AF579" s="378"/>
      <c r="AG579" s="378"/>
      <c r="AH579" s="378"/>
      <c r="AI579" s="378"/>
    </row>
    <row r="580" spans="2:35" s="379" customFormat="1">
      <c r="B580" s="371"/>
      <c r="C580" s="372"/>
      <c r="D580" s="373"/>
      <c r="E580" s="374"/>
      <c r="F580" s="375"/>
      <c r="G580" s="375"/>
      <c r="H580" s="375"/>
      <c r="I580" s="375"/>
      <c r="J580" s="375"/>
      <c r="K580" s="375"/>
      <c r="L580" s="375"/>
      <c r="M580" s="375"/>
      <c r="N580" s="375"/>
      <c r="O580" s="376"/>
      <c r="P580" s="375"/>
      <c r="Q580" s="375"/>
      <c r="R580" s="375"/>
      <c r="S580" s="375"/>
      <c r="T580" s="375"/>
      <c r="U580" s="375"/>
      <c r="V580" s="375"/>
      <c r="W580" s="375"/>
      <c r="X580" s="375"/>
      <c r="Y580" s="375"/>
      <c r="Z580" s="375"/>
      <c r="AA580" s="376"/>
      <c r="AB580" s="376"/>
      <c r="AC580" s="377"/>
      <c r="AD580" s="377"/>
      <c r="AE580" s="377" t="e">
        <f>IF(#REF!=#REF!,1,0)</f>
        <v>#REF!</v>
      </c>
      <c r="AF580" s="378"/>
      <c r="AG580" s="378"/>
      <c r="AH580" s="378"/>
      <c r="AI580" s="378"/>
    </row>
    <row r="581" spans="2:35" s="379" customFormat="1">
      <c r="B581" s="371"/>
      <c r="C581" s="372"/>
      <c r="D581" s="373"/>
      <c r="E581" s="374"/>
      <c r="F581" s="375"/>
      <c r="G581" s="375"/>
      <c r="H581" s="375"/>
      <c r="I581" s="375"/>
      <c r="J581" s="375"/>
      <c r="K581" s="375"/>
      <c r="L581" s="375"/>
      <c r="M581" s="375"/>
      <c r="N581" s="375"/>
      <c r="O581" s="376"/>
      <c r="P581" s="375"/>
      <c r="Q581" s="375"/>
      <c r="R581" s="375"/>
      <c r="S581" s="375"/>
      <c r="T581" s="375"/>
      <c r="U581" s="375"/>
      <c r="V581" s="375"/>
      <c r="W581" s="375"/>
      <c r="X581" s="375"/>
      <c r="Y581" s="375"/>
      <c r="Z581" s="375"/>
      <c r="AA581" s="376"/>
      <c r="AB581" s="376"/>
      <c r="AC581" s="377"/>
      <c r="AD581" s="377"/>
      <c r="AE581" s="377" t="e">
        <f>IF(#REF!=#REF!,1,0)</f>
        <v>#REF!</v>
      </c>
      <c r="AF581" s="378"/>
      <c r="AG581" s="378"/>
      <c r="AH581" s="378"/>
      <c r="AI581" s="378"/>
    </row>
    <row r="582" spans="2:35" s="379" customFormat="1">
      <c r="B582" s="371"/>
      <c r="C582" s="372"/>
      <c r="D582" s="373"/>
      <c r="E582" s="374"/>
      <c r="F582" s="375"/>
      <c r="G582" s="375"/>
      <c r="H582" s="375"/>
      <c r="I582" s="375"/>
      <c r="J582" s="375"/>
      <c r="K582" s="375"/>
      <c r="L582" s="375"/>
      <c r="M582" s="375"/>
      <c r="N582" s="375"/>
      <c r="O582" s="376"/>
      <c r="P582" s="375"/>
      <c r="Q582" s="375"/>
      <c r="R582" s="375"/>
      <c r="S582" s="375"/>
      <c r="T582" s="375"/>
      <c r="U582" s="375"/>
      <c r="V582" s="375"/>
      <c r="W582" s="375"/>
      <c r="X582" s="375"/>
      <c r="Y582" s="375"/>
      <c r="Z582" s="375"/>
      <c r="AA582" s="376"/>
      <c r="AB582" s="376"/>
      <c r="AC582" s="377"/>
      <c r="AD582" s="377"/>
      <c r="AE582" s="377" t="e">
        <f>IF(#REF!=#REF!,1,0)</f>
        <v>#REF!</v>
      </c>
      <c r="AF582" s="378"/>
      <c r="AG582" s="378"/>
      <c r="AH582" s="378"/>
      <c r="AI582" s="378"/>
    </row>
    <row r="583" spans="2:35" s="379" customFormat="1">
      <c r="B583" s="371"/>
      <c r="C583" s="372"/>
      <c r="D583" s="373"/>
      <c r="E583" s="374"/>
      <c r="F583" s="375"/>
      <c r="G583" s="375"/>
      <c r="H583" s="375"/>
      <c r="I583" s="375"/>
      <c r="J583" s="375"/>
      <c r="K583" s="375"/>
      <c r="L583" s="375"/>
      <c r="M583" s="375"/>
      <c r="N583" s="375"/>
      <c r="O583" s="376"/>
      <c r="P583" s="375"/>
      <c r="Q583" s="375"/>
      <c r="R583" s="375"/>
      <c r="S583" s="375"/>
      <c r="T583" s="375"/>
      <c r="U583" s="375"/>
      <c r="V583" s="375"/>
      <c r="W583" s="375"/>
      <c r="X583" s="375"/>
      <c r="Y583" s="375"/>
      <c r="Z583" s="375"/>
      <c r="AA583" s="376"/>
      <c r="AB583" s="376"/>
      <c r="AC583" s="377"/>
      <c r="AD583" s="377"/>
      <c r="AE583" s="377" t="e">
        <f>IF(#REF!=#REF!,1,0)</f>
        <v>#REF!</v>
      </c>
      <c r="AF583" s="378"/>
      <c r="AG583" s="378"/>
      <c r="AH583" s="378"/>
      <c r="AI583" s="378"/>
    </row>
    <row r="584" spans="2:35" s="379" customFormat="1">
      <c r="B584" s="371"/>
      <c r="C584" s="372"/>
      <c r="D584" s="373"/>
      <c r="E584" s="374"/>
      <c r="F584" s="375"/>
      <c r="G584" s="375"/>
      <c r="H584" s="375"/>
      <c r="I584" s="375"/>
      <c r="J584" s="375"/>
      <c r="K584" s="375"/>
      <c r="L584" s="375"/>
      <c r="M584" s="375"/>
      <c r="N584" s="375"/>
      <c r="O584" s="376"/>
      <c r="P584" s="375"/>
      <c r="Q584" s="375"/>
      <c r="R584" s="375"/>
      <c r="S584" s="375"/>
      <c r="T584" s="375"/>
      <c r="U584" s="375"/>
      <c r="V584" s="375"/>
      <c r="W584" s="375"/>
      <c r="X584" s="375"/>
      <c r="Y584" s="375"/>
      <c r="Z584" s="375"/>
      <c r="AA584" s="376"/>
      <c r="AB584" s="376"/>
      <c r="AC584" s="377"/>
      <c r="AD584" s="377"/>
      <c r="AE584" s="377" t="e">
        <f>IF(#REF!=#REF!,1,0)</f>
        <v>#REF!</v>
      </c>
      <c r="AF584" s="378"/>
      <c r="AG584" s="378"/>
      <c r="AH584" s="378"/>
      <c r="AI584" s="378"/>
    </row>
    <row r="585" spans="2:35" s="379" customFormat="1">
      <c r="B585" s="371"/>
      <c r="C585" s="372"/>
      <c r="D585" s="373"/>
      <c r="E585" s="374"/>
      <c r="F585" s="375"/>
      <c r="G585" s="375"/>
      <c r="H585" s="375"/>
      <c r="I585" s="375"/>
      <c r="J585" s="375"/>
      <c r="K585" s="375"/>
      <c r="L585" s="375"/>
      <c r="M585" s="375"/>
      <c r="N585" s="375"/>
      <c r="O585" s="376"/>
      <c r="P585" s="375"/>
      <c r="Q585" s="375"/>
      <c r="R585" s="375"/>
      <c r="S585" s="375"/>
      <c r="T585" s="375"/>
      <c r="U585" s="375"/>
      <c r="V585" s="375"/>
      <c r="W585" s="375"/>
      <c r="X585" s="375"/>
      <c r="Y585" s="375"/>
      <c r="Z585" s="375"/>
      <c r="AA585" s="376"/>
      <c r="AB585" s="376"/>
      <c r="AC585" s="377"/>
      <c r="AD585" s="377"/>
      <c r="AE585" s="377" t="e">
        <f>IF(#REF!=#REF!,1,0)</f>
        <v>#REF!</v>
      </c>
      <c r="AF585" s="378"/>
      <c r="AG585" s="378"/>
      <c r="AH585" s="378"/>
      <c r="AI585" s="378"/>
    </row>
    <row r="586" spans="2:35" s="379" customFormat="1">
      <c r="B586" s="371"/>
      <c r="C586" s="372"/>
      <c r="D586" s="373"/>
      <c r="E586" s="374"/>
      <c r="F586" s="375"/>
      <c r="G586" s="375"/>
      <c r="H586" s="375"/>
      <c r="I586" s="375"/>
      <c r="J586" s="375"/>
      <c r="K586" s="375"/>
      <c r="L586" s="375"/>
      <c r="M586" s="375"/>
      <c r="N586" s="375"/>
      <c r="O586" s="376"/>
      <c r="P586" s="375"/>
      <c r="Q586" s="375"/>
      <c r="R586" s="375"/>
      <c r="S586" s="375"/>
      <c r="T586" s="375"/>
      <c r="U586" s="375"/>
      <c r="V586" s="375"/>
      <c r="W586" s="375"/>
      <c r="X586" s="375"/>
      <c r="Y586" s="375"/>
      <c r="Z586" s="375"/>
      <c r="AA586" s="376"/>
      <c r="AB586" s="376"/>
      <c r="AC586" s="377"/>
      <c r="AD586" s="377"/>
      <c r="AE586" s="377" t="e">
        <f>IF(#REF!=#REF!,1,0)</f>
        <v>#REF!</v>
      </c>
      <c r="AF586" s="378"/>
      <c r="AG586" s="378"/>
      <c r="AH586" s="378"/>
      <c r="AI586" s="378"/>
    </row>
    <row r="587" spans="2:35" s="379" customFormat="1">
      <c r="B587" s="371"/>
      <c r="C587" s="372"/>
      <c r="D587" s="373"/>
      <c r="E587" s="374"/>
      <c r="F587" s="375"/>
      <c r="G587" s="375"/>
      <c r="H587" s="375"/>
      <c r="I587" s="375"/>
      <c r="J587" s="375"/>
      <c r="K587" s="375"/>
      <c r="L587" s="375"/>
      <c r="M587" s="375"/>
      <c r="N587" s="375"/>
      <c r="O587" s="376"/>
      <c r="P587" s="375"/>
      <c r="Q587" s="375"/>
      <c r="R587" s="375"/>
      <c r="S587" s="375"/>
      <c r="T587" s="375"/>
      <c r="U587" s="375"/>
      <c r="V587" s="375"/>
      <c r="W587" s="375"/>
      <c r="X587" s="375"/>
      <c r="Y587" s="375"/>
      <c r="Z587" s="375"/>
      <c r="AA587" s="376"/>
      <c r="AB587" s="376"/>
      <c r="AC587" s="377"/>
      <c r="AD587" s="377"/>
      <c r="AE587" s="377" t="e">
        <f>IF(#REF!=#REF!,1,0)</f>
        <v>#REF!</v>
      </c>
      <c r="AF587" s="378"/>
      <c r="AG587" s="378"/>
      <c r="AH587" s="378"/>
      <c r="AI587" s="378"/>
    </row>
    <row r="588" spans="2:35" s="379" customFormat="1">
      <c r="B588" s="371"/>
      <c r="C588" s="372"/>
      <c r="D588" s="373"/>
      <c r="E588" s="374"/>
      <c r="F588" s="375"/>
      <c r="G588" s="375"/>
      <c r="H588" s="375"/>
      <c r="I588" s="375"/>
      <c r="J588" s="375"/>
      <c r="K588" s="375"/>
      <c r="L588" s="375"/>
      <c r="M588" s="375"/>
      <c r="N588" s="375"/>
      <c r="O588" s="376"/>
      <c r="P588" s="375"/>
      <c r="Q588" s="375"/>
      <c r="R588" s="375"/>
      <c r="S588" s="375"/>
      <c r="T588" s="375"/>
      <c r="U588" s="375"/>
      <c r="V588" s="375"/>
      <c r="W588" s="375"/>
      <c r="X588" s="375"/>
      <c r="Y588" s="375"/>
      <c r="Z588" s="375"/>
      <c r="AA588" s="376"/>
      <c r="AB588" s="376"/>
      <c r="AC588" s="377"/>
      <c r="AD588" s="377"/>
      <c r="AE588" s="377" t="e">
        <f>IF(#REF!=#REF!,1,0)</f>
        <v>#REF!</v>
      </c>
      <c r="AF588" s="378"/>
      <c r="AG588" s="378"/>
      <c r="AH588" s="378"/>
      <c r="AI588" s="378"/>
    </row>
    <row r="589" spans="2:35" s="379" customFormat="1">
      <c r="B589" s="371"/>
      <c r="C589" s="372"/>
      <c r="D589" s="373"/>
      <c r="E589" s="374"/>
      <c r="F589" s="375"/>
      <c r="G589" s="375"/>
      <c r="H589" s="375"/>
      <c r="I589" s="375"/>
      <c r="J589" s="375"/>
      <c r="K589" s="375"/>
      <c r="L589" s="375"/>
      <c r="M589" s="375"/>
      <c r="N589" s="375"/>
      <c r="O589" s="376"/>
      <c r="P589" s="375"/>
      <c r="Q589" s="375"/>
      <c r="R589" s="375"/>
      <c r="S589" s="375"/>
      <c r="T589" s="375"/>
      <c r="U589" s="375"/>
      <c r="V589" s="375"/>
      <c r="W589" s="375"/>
      <c r="X589" s="375"/>
      <c r="Y589" s="375"/>
      <c r="Z589" s="375"/>
      <c r="AA589" s="376"/>
      <c r="AB589" s="376"/>
      <c r="AC589" s="377"/>
      <c r="AD589" s="377"/>
      <c r="AE589" s="377" t="e">
        <f>IF(#REF!=#REF!,1,0)</f>
        <v>#REF!</v>
      </c>
      <c r="AF589" s="378"/>
      <c r="AG589" s="378"/>
      <c r="AH589" s="378"/>
      <c r="AI589" s="378"/>
    </row>
    <row r="590" spans="2:35" s="379" customFormat="1">
      <c r="B590" s="371"/>
      <c r="C590" s="372"/>
      <c r="D590" s="373"/>
      <c r="E590" s="374"/>
      <c r="F590" s="375"/>
      <c r="G590" s="375"/>
      <c r="H590" s="375"/>
      <c r="I590" s="375"/>
      <c r="J590" s="375"/>
      <c r="K590" s="375"/>
      <c r="L590" s="375"/>
      <c r="M590" s="375"/>
      <c r="N590" s="375"/>
      <c r="O590" s="376"/>
      <c r="P590" s="375"/>
      <c r="Q590" s="375"/>
      <c r="R590" s="375"/>
      <c r="S590" s="375"/>
      <c r="T590" s="375"/>
      <c r="U590" s="375"/>
      <c r="V590" s="375"/>
      <c r="W590" s="375"/>
      <c r="X590" s="375"/>
      <c r="Y590" s="375"/>
      <c r="Z590" s="375"/>
      <c r="AA590" s="376"/>
      <c r="AB590" s="376"/>
      <c r="AC590" s="377"/>
      <c r="AD590" s="377"/>
      <c r="AE590" s="377" t="e">
        <f>IF(#REF!=#REF!,1,0)</f>
        <v>#REF!</v>
      </c>
      <c r="AF590" s="378"/>
      <c r="AG590" s="378"/>
      <c r="AH590" s="378"/>
      <c r="AI590" s="378"/>
    </row>
    <row r="591" spans="2:35" s="379" customFormat="1">
      <c r="B591" s="371"/>
      <c r="C591" s="372"/>
      <c r="D591" s="373"/>
      <c r="E591" s="374"/>
      <c r="F591" s="375"/>
      <c r="G591" s="375"/>
      <c r="H591" s="375"/>
      <c r="I591" s="375"/>
      <c r="J591" s="375"/>
      <c r="K591" s="375"/>
      <c r="L591" s="375"/>
      <c r="M591" s="375"/>
      <c r="N591" s="375"/>
      <c r="O591" s="376"/>
      <c r="P591" s="375"/>
      <c r="Q591" s="375"/>
      <c r="R591" s="375"/>
      <c r="S591" s="375"/>
      <c r="T591" s="375"/>
      <c r="U591" s="375"/>
      <c r="V591" s="375"/>
      <c r="W591" s="375"/>
      <c r="X591" s="375"/>
      <c r="Y591" s="375"/>
      <c r="Z591" s="375"/>
      <c r="AA591" s="376"/>
      <c r="AB591" s="376"/>
      <c r="AC591" s="377"/>
      <c r="AD591" s="377"/>
      <c r="AE591" s="377" t="e">
        <f>IF(#REF!=#REF!,1,0)</f>
        <v>#REF!</v>
      </c>
      <c r="AF591" s="378"/>
      <c r="AG591" s="378"/>
      <c r="AH591" s="378"/>
      <c r="AI591" s="378"/>
    </row>
    <row r="592" spans="2:35" s="379" customFormat="1">
      <c r="B592" s="371"/>
      <c r="C592" s="372"/>
      <c r="D592" s="373"/>
      <c r="E592" s="374"/>
      <c r="F592" s="375"/>
      <c r="G592" s="375"/>
      <c r="H592" s="375"/>
      <c r="I592" s="375"/>
      <c r="J592" s="375"/>
      <c r="K592" s="375"/>
      <c r="L592" s="375"/>
      <c r="M592" s="375"/>
      <c r="N592" s="375"/>
      <c r="O592" s="376"/>
      <c r="P592" s="375"/>
      <c r="Q592" s="375"/>
      <c r="R592" s="375"/>
      <c r="S592" s="375"/>
      <c r="T592" s="375"/>
      <c r="U592" s="375"/>
      <c r="V592" s="375"/>
      <c r="W592" s="375"/>
      <c r="X592" s="375"/>
      <c r="Y592" s="375"/>
      <c r="Z592" s="375"/>
      <c r="AA592" s="376"/>
      <c r="AB592" s="376"/>
      <c r="AC592" s="377"/>
      <c r="AD592" s="377"/>
      <c r="AE592" s="377" t="e">
        <f>IF(#REF!=#REF!,1,0)</f>
        <v>#REF!</v>
      </c>
      <c r="AF592" s="378"/>
      <c r="AG592" s="378"/>
      <c r="AH592" s="378"/>
      <c r="AI592" s="378"/>
    </row>
    <row r="593" spans="2:35" s="379" customFormat="1">
      <c r="B593" s="371"/>
      <c r="C593" s="372"/>
      <c r="D593" s="373"/>
      <c r="E593" s="374"/>
      <c r="F593" s="375"/>
      <c r="G593" s="375"/>
      <c r="H593" s="375"/>
      <c r="I593" s="375"/>
      <c r="J593" s="375"/>
      <c r="K593" s="375"/>
      <c r="L593" s="375"/>
      <c r="M593" s="375"/>
      <c r="N593" s="375"/>
      <c r="O593" s="376"/>
      <c r="P593" s="375"/>
      <c r="Q593" s="375"/>
      <c r="R593" s="375"/>
      <c r="S593" s="375"/>
      <c r="T593" s="375"/>
      <c r="U593" s="375"/>
      <c r="V593" s="375"/>
      <c r="W593" s="375"/>
      <c r="X593" s="375"/>
      <c r="Y593" s="375"/>
      <c r="Z593" s="375"/>
      <c r="AA593" s="376"/>
      <c r="AB593" s="376"/>
      <c r="AC593" s="377"/>
      <c r="AD593" s="377"/>
      <c r="AE593" s="377" t="e">
        <f>IF(#REF!=#REF!,1,0)</f>
        <v>#REF!</v>
      </c>
      <c r="AF593" s="378"/>
      <c r="AG593" s="378"/>
      <c r="AH593" s="378"/>
      <c r="AI593" s="378"/>
    </row>
    <row r="594" spans="2:35" s="379" customFormat="1">
      <c r="B594" s="371"/>
      <c r="C594" s="372"/>
      <c r="D594" s="373"/>
      <c r="E594" s="374"/>
      <c r="F594" s="375"/>
      <c r="G594" s="375"/>
      <c r="H594" s="375"/>
      <c r="I594" s="375"/>
      <c r="J594" s="375"/>
      <c r="K594" s="375"/>
      <c r="L594" s="375"/>
      <c r="M594" s="375"/>
      <c r="N594" s="375"/>
      <c r="O594" s="376"/>
      <c r="P594" s="375"/>
      <c r="Q594" s="375"/>
      <c r="R594" s="375"/>
      <c r="S594" s="375"/>
      <c r="T594" s="375"/>
      <c r="U594" s="375"/>
      <c r="V594" s="375"/>
      <c r="W594" s="375"/>
      <c r="X594" s="375"/>
      <c r="Y594" s="375"/>
      <c r="Z594" s="375"/>
      <c r="AA594" s="376"/>
      <c r="AB594" s="376"/>
      <c r="AC594" s="377"/>
      <c r="AD594" s="377"/>
      <c r="AE594" s="377" t="e">
        <f>IF(#REF!=#REF!,1,0)</f>
        <v>#REF!</v>
      </c>
      <c r="AF594" s="378"/>
      <c r="AG594" s="378"/>
      <c r="AH594" s="378"/>
      <c r="AI594" s="378"/>
    </row>
    <row r="595" spans="2:35" s="379" customFormat="1">
      <c r="B595" s="371"/>
      <c r="C595" s="372"/>
      <c r="D595" s="373"/>
      <c r="E595" s="374"/>
      <c r="F595" s="375"/>
      <c r="G595" s="375"/>
      <c r="H595" s="375"/>
      <c r="I595" s="375"/>
      <c r="J595" s="375"/>
      <c r="K595" s="375"/>
      <c r="L595" s="375"/>
      <c r="M595" s="375"/>
      <c r="N595" s="375"/>
      <c r="O595" s="376"/>
      <c r="P595" s="375"/>
      <c r="Q595" s="375"/>
      <c r="R595" s="375"/>
      <c r="S595" s="375"/>
      <c r="T595" s="375"/>
      <c r="U595" s="375"/>
      <c r="V595" s="375"/>
      <c r="W595" s="375"/>
      <c r="X595" s="375"/>
      <c r="Y595" s="375"/>
      <c r="Z595" s="375"/>
      <c r="AA595" s="376"/>
      <c r="AB595" s="376"/>
      <c r="AC595" s="377"/>
      <c r="AD595" s="377"/>
      <c r="AE595" s="377" t="e">
        <f>IF(#REF!=#REF!,1,0)</f>
        <v>#REF!</v>
      </c>
      <c r="AF595" s="378"/>
      <c r="AG595" s="378"/>
      <c r="AH595" s="378"/>
      <c r="AI595" s="378"/>
    </row>
    <row r="596" spans="2:35" s="379" customFormat="1">
      <c r="B596" s="371"/>
      <c r="C596" s="372"/>
      <c r="D596" s="373"/>
      <c r="E596" s="374"/>
      <c r="F596" s="375"/>
      <c r="G596" s="375"/>
      <c r="H596" s="375"/>
      <c r="I596" s="375"/>
      <c r="J596" s="375"/>
      <c r="K596" s="375"/>
      <c r="L596" s="375"/>
      <c r="M596" s="375"/>
      <c r="N596" s="375"/>
      <c r="O596" s="376"/>
      <c r="P596" s="375"/>
      <c r="Q596" s="375"/>
      <c r="R596" s="375"/>
      <c r="S596" s="375"/>
      <c r="T596" s="375"/>
      <c r="U596" s="375"/>
      <c r="V596" s="375"/>
      <c r="W596" s="375"/>
      <c r="X596" s="375"/>
      <c r="Y596" s="375"/>
      <c r="Z596" s="375"/>
      <c r="AA596" s="376"/>
      <c r="AB596" s="376"/>
      <c r="AC596" s="377"/>
      <c r="AD596" s="377"/>
      <c r="AE596" s="377" t="e">
        <f>IF(#REF!=#REF!,1,0)</f>
        <v>#REF!</v>
      </c>
      <c r="AF596" s="378"/>
      <c r="AG596" s="378"/>
      <c r="AH596" s="378"/>
      <c r="AI596" s="378"/>
    </row>
    <row r="597" spans="2:35" s="379" customFormat="1">
      <c r="B597" s="371"/>
      <c r="C597" s="372"/>
      <c r="D597" s="373"/>
      <c r="E597" s="374"/>
      <c r="F597" s="375"/>
      <c r="G597" s="375"/>
      <c r="H597" s="375"/>
      <c r="I597" s="375"/>
      <c r="J597" s="375"/>
      <c r="K597" s="375"/>
      <c r="L597" s="375"/>
      <c r="M597" s="375"/>
      <c r="N597" s="375"/>
      <c r="O597" s="376"/>
      <c r="P597" s="375"/>
      <c r="Q597" s="375"/>
      <c r="R597" s="375"/>
      <c r="S597" s="375"/>
      <c r="T597" s="375"/>
      <c r="U597" s="375"/>
      <c r="V597" s="375"/>
      <c r="W597" s="375"/>
      <c r="X597" s="375"/>
      <c r="Y597" s="375"/>
      <c r="Z597" s="375"/>
      <c r="AA597" s="376"/>
      <c r="AB597" s="376"/>
      <c r="AC597" s="377"/>
      <c r="AD597" s="377"/>
      <c r="AE597" s="377" t="e">
        <f>IF(#REF!=#REF!,1,0)</f>
        <v>#REF!</v>
      </c>
      <c r="AF597" s="378"/>
      <c r="AG597" s="378"/>
      <c r="AH597" s="378"/>
      <c r="AI597" s="378"/>
    </row>
    <row r="598" spans="2:35" s="379" customFormat="1">
      <c r="B598" s="371"/>
      <c r="C598" s="372"/>
      <c r="D598" s="373"/>
      <c r="E598" s="374"/>
      <c r="F598" s="375"/>
      <c r="G598" s="375"/>
      <c r="H598" s="375"/>
      <c r="I598" s="375"/>
      <c r="J598" s="375"/>
      <c r="K598" s="375"/>
      <c r="L598" s="375"/>
      <c r="M598" s="375"/>
      <c r="N598" s="375"/>
      <c r="O598" s="376"/>
      <c r="P598" s="375"/>
      <c r="Q598" s="375"/>
      <c r="R598" s="375"/>
      <c r="S598" s="375"/>
      <c r="T598" s="375"/>
      <c r="U598" s="375"/>
      <c r="V598" s="375"/>
      <c r="W598" s="375"/>
      <c r="X598" s="375"/>
      <c r="Y598" s="375"/>
      <c r="Z598" s="375"/>
      <c r="AA598" s="376"/>
      <c r="AB598" s="376"/>
      <c r="AC598" s="377"/>
      <c r="AD598" s="377"/>
      <c r="AE598" s="377" t="e">
        <f>IF(#REF!=#REF!,1,0)</f>
        <v>#REF!</v>
      </c>
      <c r="AF598" s="378"/>
      <c r="AG598" s="378"/>
      <c r="AH598" s="378"/>
      <c r="AI598" s="378"/>
    </row>
    <row r="599" spans="2:35" s="379" customFormat="1">
      <c r="B599" s="371"/>
      <c r="C599" s="372"/>
      <c r="D599" s="373"/>
      <c r="E599" s="374"/>
      <c r="F599" s="375"/>
      <c r="G599" s="375"/>
      <c r="H599" s="375"/>
      <c r="I599" s="375"/>
      <c r="J599" s="375"/>
      <c r="K599" s="375"/>
      <c r="L599" s="375"/>
      <c r="M599" s="375"/>
      <c r="N599" s="375"/>
      <c r="O599" s="376"/>
      <c r="P599" s="375"/>
      <c r="Q599" s="375"/>
      <c r="R599" s="375"/>
      <c r="S599" s="375"/>
      <c r="T599" s="375"/>
      <c r="U599" s="375"/>
      <c r="V599" s="375"/>
      <c r="W599" s="375"/>
      <c r="X599" s="375"/>
      <c r="Y599" s="375"/>
      <c r="Z599" s="375"/>
      <c r="AA599" s="376"/>
      <c r="AB599" s="376"/>
      <c r="AC599" s="377"/>
      <c r="AD599" s="377"/>
      <c r="AE599" s="377" t="e">
        <f>IF(#REF!=#REF!,1,0)</f>
        <v>#REF!</v>
      </c>
      <c r="AF599" s="378"/>
      <c r="AG599" s="378"/>
      <c r="AH599" s="378"/>
      <c r="AI599" s="378"/>
    </row>
    <row r="600" spans="2:35" s="379" customFormat="1">
      <c r="B600" s="371"/>
      <c r="C600" s="372"/>
      <c r="D600" s="373"/>
      <c r="E600" s="374"/>
      <c r="F600" s="375"/>
      <c r="G600" s="375"/>
      <c r="H600" s="375"/>
      <c r="I600" s="375"/>
      <c r="J600" s="375"/>
      <c r="K600" s="375"/>
      <c r="L600" s="375"/>
      <c r="M600" s="375"/>
      <c r="N600" s="375"/>
      <c r="O600" s="376"/>
      <c r="P600" s="375"/>
      <c r="Q600" s="375"/>
      <c r="R600" s="375"/>
      <c r="S600" s="375"/>
      <c r="T600" s="375"/>
      <c r="U600" s="375"/>
      <c r="V600" s="375"/>
      <c r="W600" s="375"/>
      <c r="X600" s="375"/>
      <c r="Y600" s="375"/>
      <c r="Z600" s="375"/>
      <c r="AA600" s="376"/>
      <c r="AB600" s="376"/>
      <c r="AC600" s="377"/>
      <c r="AD600" s="377"/>
      <c r="AE600" s="377" t="e">
        <f>IF(#REF!=#REF!,1,0)</f>
        <v>#REF!</v>
      </c>
      <c r="AF600" s="378"/>
      <c r="AG600" s="378"/>
      <c r="AH600" s="378"/>
      <c r="AI600" s="378"/>
    </row>
    <row r="601" spans="2:35" s="379" customFormat="1">
      <c r="B601" s="371"/>
      <c r="C601" s="372"/>
      <c r="D601" s="373"/>
      <c r="E601" s="374"/>
      <c r="F601" s="375"/>
      <c r="G601" s="375"/>
      <c r="H601" s="375"/>
      <c r="I601" s="375"/>
      <c r="J601" s="375"/>
      <c r="K601" s="375"/>
      <c r="L601" s="375"/>
      <c r="M601" s="375"/>
      <c r="N601" s="375"/>
      <c r="O601" s="376"/>
      <c r="P601" s="375"/>
      <c r="Q601" s="375"/>
      <c r="R601" s="375"/>
      <c r="S601" s="375"/>
      <c r="T601" s="375"/>
      <c r="U601" s="375"/>
      <c r="V601" s="375"/>
      <c r="W601" s="375"/>
      <c r="X601" s="375"/>
      <c r="Y601" s="375"/>
      <c r="Z601" s="375"/>
      <c r="AA601" s="376"/>
      <c r="AB601" s="376"/>
      <c r="AC601" s="377"/>
      <c r="AD601" s="377"/>
      <c r="AE601" s="377" t="e">
        <f>IF(#REF!=#REF!,1,0)</f>
        <v>#REF!</v>
      </c>
      <c r="AF601" s="378"/>
      <c r="AG601" s="378"/>
      <c r="AH601" s="378"/>
      <c r="AI601" s="378"/>
    </row>
    <row r="602" spans="2:35" s="379" customFormat="1">
      <c r="B602" s="371"/>
      <c r="C602" s="372"/>
      <c r="D602" s="373"/>
      <c r="E602" s="374"/>
      <c r="F602" s="375"/>
      <c r="G602" s="375"/>
      <c r="H602" s="375"/>
      <c r="I602" s="375"/>
      <c r="J602" s="375"/>
      <c r="K602" s="375"/>
      <c r="L602" s="375"/>
      <c r="M602" s="375"/>
      <c r="N602" s="375"/>
      <c r="O602" s="376"/>
      <c r="P602" s="375"/>
      <c r="Q602" s="375"/>
      <c r="R602" s="375"/>
      <c r="S602" s="375"/>
      <c r="T602" s="375"/>
      <c r="U602" s="375"/>
      <c r="V602" s="375"/>
      <c r="W602" s="375"/>
      <c r="X602" s="375"/>
      <c r="Y602" s="375"/>
      <c r="Z602" s="375"/>
      <c r="AA602" s="376"/>
      <c r="AB602" s="376"/>
      <c r="AC602" s="377"/>
      <c r="AD602" s="377"/>
      <c r="AE602" s="377" t="e">
        <f>IF(#REF!=#REF!,1,0)</f>
        <v>#REF!</v>
      </c>
      <c r="AF602" s="378"/>
      <c r="AG602" s="378"/>
      <c r="AH602" s="378"/>
      <c r="AI602" s="378"/>
    </row>
    <row r="603" spans="2:35" s="379" customFormat="1">
      <c r="B603" s="371"/>
      <c r="C603" s="372"/>
      <c r="D603" s="373"/>
      <c r="E603" s="374"/>
      <c r="F603" s="375"/>
      <c r="G603" s="375"/>
      <c r="H603" s="375"/>
      <c r="I603" s="375"/>
      <c r="J603" s="375"/>
      <c r="K603" s="375"/>
      <c r="L603" s="375"/>
      <c r="M603" s="375"/>
      <c r="N603" s="375"/>
      <c r="O603" s="376"/>
      <c r="P603" s="375"/>
      <c r="Q603" s="375"/>
      <c r="R603" s="375"/>
      <c r="S603" s="375"/>
      <c r="T603" s="375"/>
      <c r="U603" s="375"/>
      <c r="V603" s="375"/>
      <c r="W603" s="375"/>
      <c r="X603" s="375"/>
      <c r="Y603" s="375"/>
      <c r="Z603" s="375"/>
      <c r="AA603" s="376"/>
      <c r="AB603" s="376"/>
      <c r="AC603" s="377"/>
      <c r="AD603" s="377"/>
      <c r="AE603" s="377" t="e">
        <f>IF(#REF!=#REF!,1,0)</f>
        <v>#REF!</v>
      </c>
      <c r="AF603" s="378"/>
      <c r="AG603" s="378"/>
      <c r="AH603" s="378"/>
      <c r="AI603" s="378"/>
    </row>
    <row r="604" spans="2:35" s="379" customFormat="1">
      <c r="B604" s="371"/>
      <c r="C604" s="372"/>
      <c r="D604" s="373"/>
      <c r="E604" s="374"/>
      <c r="F604" s="375"/>
      <c r="G604" s="375"/>
      <c r="H604" s="375"/>
      <c r="I604" s="375"/>
      <c r="J604" s="375"/>
      <c r="K604" s="375"/>
      <c r="L604" s="375"/>
      <c r="M604" s="375"/>
      <c r="N604" s="375"/>
      <c r="O604" s="376"/>
      <c r="P604" s="375"/>
      <c r="Q604" s="375"/>
      <c r="R604" s="375"/>
      <c r="S604" s="375"/>
      <c r="T604" s="375"/>
      <c r="U604" s="375"/>
      <c r="V604" s="375"/>
      <c r="W604" s="375"/>
      <c r="X604" s="375"/>
      <c r="Y604" s="375"/>
      <c r="Z604" s="375"/>
      <c r="AA604" s="376"/>
      <c r="AB604" s="376"/>
      <c r="AC604" s="377"/>
      <c r="AD604" s="377"/>
      <c r="AE604" s="377" t="e">
        <f>IF(#REF!=#REF!,1,0)</f>
        <v>#REF!</v>
      </c>
      <c r="AF604" s="378"/>
      <c r="AG604" s="378"/>
      <c r="AH604" s="378"/>
      <c r="AI604" s="378"/>
    </row>
    <row r="605" spans="2:35" s="379" customFormat="1">
      <c r="B605" s="371"/>
      <c r="C605" s="372"/>
      <c r="D605" s="373"/>
      <c r="E605" s="374"/>
      <c r="F605" s="375"/>
      <c r="G605" s="375"/>
      <c r="H605" s="375"/>
      <c r="I605" s="375"/>
      <c r="J605" s="375"/>
      <c r="K605" s="375"/>
      <c r="L605" s="375"/>
      <c r="M605" s="375"/>
      <c r="N605" s="375"/>
      <c r="O605" s="376"/>
      <c r="P605" s="375"/>
      <c r="Q605" s="375"/>
      <c r="R605" s="375"/>
      <c r="S605" s="375"/>
      <c r="T605" s="375"/>
      <c r="U605" s="375"/>
      <c r="V605" s="375"/>
      <c r="W605" s="375"/>
      <c r="X605" s="375"/>
      <c r="Y605" s="375"/>
      <c r="Z605" s="375"/>
      <c r="AA605" s="376"/>
      <c r="AB605" s="376"/>
      <c r="AC605" s="377"/>
      <c r="AD605" s="377"/>
      <c r="AE605" s="377" t="e">
        <f>IF(#REF!=#REF!,1,0)</f>
        <v>#REF!</v>
      </c>
      <c r="AF605" s="378"/>
      <c r="AG605" s="378"/>
      <c r="AH605" s="378"/>
      <c r="AI605" s="378"/>
    </row>
    <row r="606" spans="2:35" s="379" customFormat="1">
      <c r="B606" s="371"/>
      <c r="C606" s="372"/>
      <c r="D606" s="373"/>
      <c r="E606" s="374"/>
      <c r="F606" s="375"/>
      <c r="G606" s="375"/>
      <c r="H606" s="375"/>
      <c r="I606" s="375"/>
      <c r="J606" s="375"/>
      <c r="K606" s="375"/>
      <c r="L606" s="375"/>
      <c r="M606" s="375"/>
      <c r="N606" s="375"/>
      <c r="O606" s="376"/>
      <c r="P606" s="375"/>
      <c r="Q606" s="375"/>
      <c r="R606" s="375"/>
      <c r="S606" s="375"/>
      <c r="T606" s="375"/>
      <c r="U606" s="375"/>
      <c r="V606" s="375"/>
      <c r="W606" s="375"/>
      <c r="X606" s="375"/>
      <c r="Y606" s="375"/>
      <c r="Z606" s="375"/>
      <c r="AA606" s="376"/>
      <c r="AB606" s="376"/>
      <c r="AC606" s="377"/>
      <c r="AD606" s="377"/>
      <c r="AE606" s="377" t="e">
        <f>IF(#REF!=#REF!,1,0)</f>
        <v>#REF!</v>
      </c>
      <c r="AF606" s="378"/>
      <c r="AG606" s="378"/>
      <c r="AH606" s="378"/>
      <c r="AI606" s="378"/>
    </row>
    <row r="607" spans="2:35" s="379" customFormat="1">
      <c r="B607" s="371"/>
      <c r="C607" s="372"/>
      <c r="D607" s="373"/>
      <c r="E607" s="374"/>
      <c r="F607" s="375"/>
      <c r="G607" s="375"/>
      <c r="H607" s="375"/>
      <c r="I607" s="375"/>
      <c r="J607" s="375"/>
      <c r="K607" s="375"/>
      <c r="L607" s="375"/>
      <c r="M607" s="375"/>
      <c r="N607" s="375"/>
      <c r="O607" s="376"/>
      <c r="P607" s="375"/>
      <c r="Q607" s="375"/>
      <c r="R607" s="375"/>
      <c r="S607" s="375"/>
      <c r="T607" s="375"/>
      <c r="U607" s="375"/>
      <c r="V607" s="375"/>
      <c r="W607" s="375"/>
      <c r="X607" s="375"/>
      <c r="Y607" s="375"/>
      <c r="Z607" s="375"/>
      <c r="AA607" s="376"/>
      <c r="AB607" s="376"/>
      <c r="AC607" s="377"/>
      <c r="AD607" s="377"/>
      <c r="AE607" s="377" t="e">
        <f>IF(#REF!=#REF!,1,0)</f>
        <v>#REF!</v>
      </c>
      <c r="AF607" s="378"/>
      <c r="AG607" s="378"/>
      <c r="AH607" s="378"/>
      <c r="AI607" s="378"/>
    </row>
    <row r="608" spans="2:35" s="379" customFormat="1">
      <c r="B608" s="371"/>
      <c r="C608" s="372"/>
      <c r="D608" s="373"/>
      <c r="E608" s="374"/>
      <c r="F608" s="375"/>
      <c r="G608" s="375"/>
      <c r="H608" s="375"/>
      <c r="I608" s="375"/>
      <c r="J608" s="375"/>
      <c r="K608" s="375"/>
      <c r="L608" s="375"/>
      <c r="M608" s="375"/>
      <c r="N608" s="375"/>
      <c r="O608" s="376"/>
      <c r="P608" s="375"/>
      <c r="Q608" s="375"/>
      <c r="R608" s="375"/>
      <c r="S608" s="375"/>
      <c r="T608" s="375"/>
      <c r="U608" s="375"/>
      <c r="V608" s="375"/>
      <c r="W608" s="375"/>
      <c r="X608" s="375"/>
      <c r="Y608" s="375"/>
      <c r="Z608" s="375"/>
      <c r="AA608" s="376"/>
      <c r="AB608" s="376"/>
      <c r="AC608" s="377"/>
      <c r="AD608" s="377"/>
      <c r="AE608" s="377" t="e">
        <f>IF(#REF!=#REF!,1,0)</f>
        <v>#REF!</v>
      </c>
      <c r="AF608" s="378"/>
      <c r="AG608" s="378"/>
      <c r="AH608" s="378"/>
      <c r="AI608" s="378"/>
    </row>
    <row r="609" spans="2:35" s="379" customFormat="1">
      <c r="B609" s="371"/>
      <c r="C609" s="372"/>
      <c r="D609" s="373"/>
      <c r="E609" s="374"/>
      <c r="F609" s="375"/>
      <c r="G609" s="375"/>
      <c r="H609" s="375"/>
      <c r="I609" s="375"/>
      <c r="J609" s="375"/>
      <c r="K609" s="375"/>
      <c r="L609" s="375"/>
      <c r="M609" s="375"/>
      <c r="N609" s="375"/>
      <c r="O609" s="376"/>
      <c r="P609" s="375"/>
      <c r="Q609" s="375"/>
      <c r="R609" s="375"/>
      <c r="S609" s="375"/>
      <c r="T609" s="375"/>
      <c r="U609" s="375"/>
      <c r="V609" s="375"/>
      <c r="W609" s="375"/>
      <c r="X609" s="375"/>
      <c r="Y609" s="375"/>
      <c r="Z609" s="375"/>
      <c r="AA609" s="376"/>
      <c r="AB609" s="376"/>
      <c r="AC609" s="377"/>
      <c r="AD609" s="377"/>
      <c r="AE609" s="377" t="e">
        <f>IF(#REF!=#REF!,1,0)</f>
        <v>#REF!</v>
      </c>
      <c r="AF609" s="378"/>
      <c r="AG609" s="378"/>
      <c r="AH609" s="378"/>
      <c r="AI609" s="378"/>
    </row>
    <row r="610" spans="2:35" s="379" customFormat="1">
      <c r="B610" s="371"/>
      <c r="C610" s="372"/>
      <c r="D610" s="373"/>
      <c r="E610" s="374"/>
      <c r="F610" s="375"/>
      <c r="G610" s="375"/>
      <c r="H610" s="375"/>
      <c r="I610" s="375"/>
      <c r="J610" s="375"/>
      <c r="K610" s="375"/>
      <c r="L610" s="375"/>
      <c r="M610" s="375"/>
      <c r="N610" s="375"/>
      <c r="O610" s="376"/>
      <c r="P610" s="375"/>
      <c r="Q610" s="375"/>
      <c r="R610" s="375"/>
      <c r="S610" s="375"/>
      <c r="T610" s="375"/>
      <c r="U610" s="375"/>
      <c r="V610" s="375"/>
      <c r="W610" s="375"/>
      <c r="X610" s="375"/>
      <c r="Y610" s="375"/>
      <c r="Z610" s="375"/>
      <c r="AA610" s="376"/>
      <c r="AB610" s="376"/>
      <c r="AC610" s="377"/>
      <c r="AD610" s="377"/>
      <c r="AE610" s="377" t="e">
        <f>IF(#REF!=#REF!,1,0)</f>
        <v>#REF!</v>
      </c>
      <c r="AF610" s="378"/>
      <c r="AG610" s="378"/>
      <c r="AH610" s="378"/>
      <c r="AI610" s="378"/>
    </row>
    <row r="611" spans="2:35" s="379" customFormat="1">
      <c r="B611" s="371"/>
      <c r="C611" s="372"/>
      <c r="D611" s="373"/>
      <c r="E611" s="374"/>
      <c r="F611" s="375"/>
      <c r="G611" s="375"/>
      <c r="H611" s="375"/>
      <c r="I611" s="375"/>
      <c r="J611" s="375"/>
      <c r="K611" s="375"/>
      <c r="L611" s="375"/>
      <c r="M611" s="375"/>
      <c r="N611" s="375"/>
      <c r="O611" s="376"/>
      <c r="P611" s="375"/>
      <c r="Q611" s="375"/>
      <c r="R611" s="375"/>
      <c r="S611" s="375"/>
      <c r="T611" s="375"/>
      <c r="U611" s="375"/>
      <c r="V611" s="375"/>
      <c r="W611" s="375"/>
      <c r="X611" s="375"/>
      <c r="Y611" s="375"/>
      <c r="Z611" s="375"/>
      <c r="AA611" s="376"/>
      <c r="AB611" s="376"/>
      <c r="AC611" s="377"/>
      <c r="AD611" s="377"/>
      <c r="AE611" s="377" t="e">
        <f>IF(#REF!=#REF!,1,0)</f>
        <v>#REF!</v>
      </c>
      <c r="AF611" s="378"/>
      <c r="AG611" s="378"/>
      <c r="AH611" s="378"/>
      <c r="AI611" s="378"/>
    </row>
    <row r="612" spans="2:35" s="379" customFormat="1">
      <c r="B612" s="371"/>
      <c r="C612" s="372"/>
      <c r="D612" s="373"/>
      <c r="E612" s="374"/>
      <c r="F612" s="375"/>
      <c r="G612" s="375"/>
      <c r="H612" s="375"/>
      <c r="I612" s="375"/>
      <c r="J612" s="375"/>
      <c r="K612" s="375"/>
      <c r="L612" s="375"/>
      <c r="M612" s="375"/>
      <c r="N612" s="375"/>
      <c r="O612" s="376"/>
      <c r="P612" s="375"/>
      <c r="Q612" s="375"/>
      <c r="R612" s="375"/>
      <c r="S612" s="375"/>
      <c r="T612" s="375"/>
      <c r="U612" s="375"/>
      <c r="V612" s="375"/>
      <c r="W612" s="375"/>
      <c r="X612" s="375"/>
      <c r="Y612" s="375"/>
      <c r="Z612" s="375"/>
      <c r="AA612" s="376"/>
      <c r="AB612" s="376"/>
      <c r="AC612" s="377"/>
      <c r="AD612" s="377"/>
      <c r="AE612" s="377" t="e">
        <f>IF(#REF!=#REF!,1,0)</f>
        <v>#REF!</v>
      </c>
      <c r="AF612" s="378"/>
      <c r="AG612" s="378"/>
      <c r="AH612" s="378"/>
      <c r="AI612" s="378"/>
    </row>
    <row r="613" spans="2:35" s="379" customFormat="1">
      <c r="B613" s="371"/>
      <c r="C613" s="372"/>
      <c r="D613" s="373"/>
      <c r="E613" s="374"/>
      <c r="F613" s="375"/>
      <c r="G613" s="375"/>
      <c r="H613" s="375"/>
      <c r="I613" s="375"/>
      <c r="J613" s="375"/>
      <c r="K613" s="375"/>
      <c r="L613" s="375"/>
      <c r="M613" s="375"/>
      <c r="N613" s="375"/>
      <c r="O613" s="376"/>
      <c r="P613" s="375"/>
      <c r="Q613" s="375"/>
      <c r="R613" s="375"/>
      <c r="S613" s="375"/>
      <c r="T613" s="375"/>
      <c r="U613" s="375"/>
      <c r="V613" s="375"/>
      <c r="W613" s="375"/>
      <c r="X613" s="375"/>
      <c r="Y613" s="375"/>
      <c r="Z613" s="375"/>
      <c r="AA613" s="376"/>
      <c r="AB613" s="376"/>
      <c r="AC613" s="377"/>
      <c r="AD613" s="377"/>
      <c r="AE613" s="377" t="e">
        <f>IF(#REF!=#REF!,1,0)</f>
        <v>#REF!</v>
      </c>
      <c r="AF613" s="378"/>
      <c r="AG613" s="378"/>
      <c r="AH613" s="378"/>
      <c r="AI613" s="378"/>
    </row>
    <row r="614" spans="2:35" s="379" customFormat="1">
      <c r="B614" s="371"/>
      <c r="C614" s="372"/>
      <c r="D614" s="373"/>
      <c r="E614" s="374"/>
      <c r="F614" s="375"/>
      <c r="G614" s="375"/>
      <c r="H614" s="375"/>
      <c r="I614" s="375"/>
      <c r="J614" s="375"/>
      <c r="K614" s="375"/>
      <c r="L614" s="375"/>
      <c r="M614" s="375"/>
      <c r="N614" s="375"/>
      <c r="O614" s="376"/>
      <c r="P614" s="375"/>
      <c r="Q614" s="375"/>
      <c r="R614" s="375"/>
      <c r="S614" s="375"/>
      <c r="T614" s="375"/>
      <c r="U614" s="375"/>
      <c r="V614" s="375"/>
      <c r="W614" s="375"/>
      <c r="X614" s="375"/>
      <c r="Y614" s="375"/>
      <c r="Z614" s="375"/>
      <c r="AA614" s="376"/>
      <c r="AB614" s="376"/>
      <c r="AC614" s="377"/>
      <c r="AD614" s="377"/>
      <c r="AE614" s="377" t="e">
        <f>IF(#REF!=#REF!,1,0)</f>
        <v>#REF!</v>
      </c>
      <c r="AF614" s="378"/>
      <c r="AG614" s="378"/>
      <c r="AH614" s="378"/>
      <c r="AI614" s="378"/>
    </row>
    <row r="615" spans="2:35" s="379" customFormat="1">
      <c r="B615" s="371"/>
      <c r="C615" s="372"/>
      <c r="D615" s="373"/>
      <c r="E615" s="374"/>
      <c r="F615" s="375"/>
      <c r="G615" s="375"/>
      <c r="H615" s="375"/>
      <c r="I615" s="375"/>
      <c r="J615" s="375"/>
      <c r="K615" s="375"/>
      <c r="L615" s="375"/>
      <c r="M615" s="375"/>
      <c r="N615" s="375"/>
      <c r="O615" s="376"/>
      <c r="P615" s="375"/>
      <c r="Q615" s="375"/>
      <c r="R615" s="375"/>
      <c r="S615" s="375"/>
      <c r="T615" s="375"/>
      <c r="U615" s="375"/>
      <c r="V615" s="375"/>
      <c r="W615" s="375"/>
      <c r="X615" s="375"/>
      <c r="Y615" s="375"/>
      <c r="Z615" s="375"/>
      <c r="AA615" s="376"/>
      <c r="AB615" s="376"/>
      <c r="AC615" s="377"/>
      <c r="AD615" s="377"/>
      <c r="AE615" s="377" t="e">
        <f>IF(#REF!=#REF!,1,0)</f>
        <v>#REF!</v>
      </c>
      <c r="AF615" s="378"/>
      <c r="AG615" s="378"/>
      <c r="AH615" s="378"/>
      <c r="AI615" s="378"/>
    </row>
    <row r="616" spans="2:35" s="379" customFormat="1">
      <c r="B616" s="371"/>
      <c r="C616" s="372"/>
      <c r="D616" s="373"/>
      <c r="E616" s="374"/>
      <c r="F616" s="375"/>
      <c r="G616" s="375"/>
      <c r="H616" s="375"/>
      <c r="I616" s="375"/>
      <c r="J616" s="375"/>
      <c r="K616" s="375"/>
      <c r="L616" s="375"/>
      <c r="M616" s="375"/>
      <c r="N616" s="375"/>
      <c r="O616" s="376"/>
      <c r="P616" s="375"/>
      <c r="Q616" s="375"/>
      <c r="R616" s="375"/>
      <c r="S616" s="375"/>
      <c r="T616" s="375"/>
      <c r="U616" s="375"/>
      <c r="V616" s="375"/>
      <c r="W616" s="375"/>
      <c r="X616" s="375"/>
      <c r="Y616" s="375"/>
      <c r="Z616" s="375"/>
      <c r="AA616" s="376"/>
      <c r="AB616" s="376"/>
      <c r="AC616" s="377"/>
      <c r="AD616" s="377"/>
      <c r="AE616" s="377" t="e">
        <f>IF(#REF!=#REF!,1,0)</f>
        <v>#REF!</v>
      </c>
      <c r="AF616" s="378"/>
      <c r="AG616" s="378"/>
      <c r="AH616" s="378"/>
      <c r="AI616" s="378"/>
    </row>
    <row r="617" spans="2:35" s="379" customFormat="1">
      <c r="B617" s="371"/>
      <c r="C617" s="372"/>
      <c r="D617" s="373"/>
      <c r="E617" s="374"/>
      <c r="F617" s="375"/>
      <c r="G617" s="375"/>
      <c r="H617" s="375"/>
      <c r="I617" s="375"/>
      <c r="J617" s="375"/>
      <c r="K617" s="375"/>
      <c r="L617" s="375"/>
      <c r="M617" s="375"/>
      <c r="N617" s="375"/>
      <c r="O617" s="376"/>
      <c r="P617" s="375"/>
      <c r="Q617" s="375"/>
      <c r="R617" s="375"/>
      <c r="S617" s="375"/>
      <c r="T617" s="375"/>
      <c r="U617" s="375"/>
      <c r="V617" s="375"/>
      <c r="W617" s="375"/>
      <c r="X617" s="375"/>
      <c r="Y617" s="375"/>
      <c r="Z617" s="375"/>
      <c r="AA617" s="376"/>
      <c r="AB617" s="376"/>
      <c r="AC617" s="377"/>
      <c r="AD617" s="377"/>
      <c r="AE617" s="377" t="e">
        <f>IF(#REF!=#REF!,1,0)</f>
        <v>#REF!</v>
      </c>
      <c r="AF617" s="378"/>
      <c r="AG617" s="378"/>
      <c r="AH617" s="378"/>
      <c r="AI617" s="378"/>
    </row>
    <row r="618" spans="2:35" s="379" customFormat="1">
      <c r="B618" s="371"/>
      <c r="C618" s="372"/>
      <c r="D618" s="373"/>
      <c r="E618" s="374"/>
      <c r="F618" s="375"/>
      <c r="G618" s="375"/>
      <c r="H618" s="375"/>
      <c r="I618" s="375"/>
      <c r="J618" s="375"/>
      <c r="K618" s="375"/>
      <c r="L618" s="375"/>
      <c r="M618" s="375"/>
      <c r="N618" s="375"/>
      <c r="O618" s="376"/>
      <c r="P618" s="375"/>
      <c r="Q618" s="375"/>
      <c r="R618" s="375"/>
      <c r="S618" s="375"/>
      <c r="T618" s="375"/>
      <c r="U618" s="375"/>
      <c r="V618" s="375"/>
      <c r="W618" s="375"/>
      <c r="X618" s="375"/>
      <c r="Y618" s="375"/>
      <c r="Z618" s="375"/>
      <c r="AA618" s="376"/>
      <c r="AB618" s="376"/>
      <c r="AC618" s="377"/>
      <c r="AD618" s="377"/>
      <c r="AE618" s="377" t="e">
        <f>IF(#REF!=#REF!,1,0)</f>
        <v>#REF!</v>
      </c>
      <c r="AF618" s="378"/>
      <c r="AG618" s="378"/>
      <c r="AH618" s="378"/>
      <c r="AI618" s="378"/>
    </row>
    <row r="619" spans="2:35" s="379" customFormat="1">
      <c r="B619" s="371"/>
      <c r="C619" s="372"/>
      <c r="D619" s="373"/>
      <c r="E619" s="374"/>
      <c r="F619" s="375"/>
      <c r="G619" s="375"/>
      <c r="H619" s="375"/>
      <c r="I619" s="375"/>
      <c r="J619" s="375"/>
      <c r="K619" s="375"/>
      <c r="L619" s="375"/>
      <c r="M619" s="375"/>
      <c r="N619" s="375"/>
      <c r="O619" s="376"/>
      <c r="P619" s="375"/>
      <c r="Q619" s="375"/>
      <c r="R619" s="375"/>
      <c r="S619" s="375"/>
      <c r="T619" s="375"/>
      <c r="U619" s="375"/>
      <c r="V619" s="375"/>
      <c r="W619" s="375"/>
      <c r="X619" s="375"/>
      <c r="Y619" s="375"/>
      <c r="Z619" s="375"/>
      <c r="AA619" s="376"/>
      <c r="AB619" s="376"/>
      <c r="AC619" s="377"/>
      <c r="AD619" s="377"/>
      <c r="AE619" s="377" t="e">
        <f>IF(#REF!=#REF!,1,0)</f>
        <v>#REF!</v>
      </c>
      <c r="AF619" s="378"/>
      <c r="AG619" s="378"/>
      <c r="AH619" s="378"/>
      <c r="AI619" s="378"/>
    </row>
    <row r="620" spans="2:35" s="379" customFormat="1">
      <c r="B620" s="371"/>
      <c r="C620" s="372"/>
      <c r="D620" s="373"/>
      <c r="E620" s="374"/>
      <c r="F620" s="375"/>
      <c r="G620" s="375"/>
      <c r="H620" s="375"/>
      <c r="I620" s="375"/>
      <c r="J620" s="375"/>
      <c r="K620" s="375"/>
      <c r="L620" s="375"/>
      <c r="M620" s="375"/>
      <c r="N620" s="375"/>
      <c r="O620" s="376"/>
      <c r="P620" s="375"/>
      <c r="Q620" s="375"/>
      <c r="R620" s="375"/>
      <c r="S620" s="375"/>
      <c r="T620" s="375"/>
      <c r="U620" s="375"/>
      <c r="V620" s="375"/>
      <c r="W620" s="375"/>
      <c r="X620" s="375"/>
      <c r="Y620" s="375"/>
      <c r="Z620" s="375"/>
      <c r="AA620" s="376"/>
      <c r="AB620" s="376"/>
      <c r="AC620" s="377"/>
      <c r="AD620" s="377"/>
      <c r="AE620" s="377" t="e">
        <f>IF(#REF!=#REF!,1,0)</f>
        <v>#REF!</v>
      </c>
      <c r="AF620" s="378"/>
      <c r="AG620" s="378"/>
      <c r="AH620" s="378"/>
      <c r="AI620" s="378"/>
    </row>
    <row r="621" spans="2:35" s="379" customFormat="1">
      <c r="B621" s="371"/>
      <c r="C621" s="372"/>
      <c r="D621" s="373"/>
      <c r="E621" s="374"/>
      <c r="F621" s="375"/>
      <c r="G621" s="375"/>
      <c r="H621" s="375"/>
      <c r="I621" s="375"/>
      <c r="J621" s="375"/>
      <c r="K621" s="375"/>
      <c r="L621" s="375"/>
      <c r="M621" s="375"/>
      <c r="N621" s="375"/>
      <c r="O621" s="376"/>
      <c r="P621" s="375"/>
      <c r="Q621" s="375"/>
      <c r="R621" s="375"/>
      <c r="S621" s="375"/>
      <c r="T621" s="375"/>
      <c r="U621" s="375"/>
      <c r="V621" s="375"/>
      <c r="W621" s="375"/>
      <c r="X621" s="375"/>
      <c r="Y621" s="375"/>
      <c r="Z621" s="375"/>
      <c r="AA621" s="376"/>
      <c r="AB621" s="376"/>
      <c r="AC621" s="377"/>
      <c r="AD621" s="377"/>
      <c r="AE621" s="377" t="e">
        <f>IF(#REF!=#REF!,1,0)</f>
        <v>#REF!</v>
      </c>
      <c r="AF621" s="378"/>
      <c r="AG621" s="378"/>
      <c r="AH621" s="378"/>
      <c r="AI621" s="378"/>
    </row>
    <row r="622" spans="2:35" s="379" customFormat="1">
      <c r="B622" s="371"/>
      <c r="C622" s="372"/>
      <c r="D622" s="373"/>
      <c r="E622" s="374"/>
      <c r="F622" s="375"/>
      <c r="G622" s="375"/>
      <c r="H622" s="375"/>
      <c r="I622" s="375"/>
      <c r="J622" s="375"/>
      <c r="K622" s="375"/>
      <c r="L622" s="375"/>
      <c r="M622" s="375"/>
      <c r="N622" s="375"/>
      <c r="O622" s="376"/>
      <c r="P622" s="375"/>
      <c r="Q622" s="375"/>
      <c r="R622" s="375"/>
      <c r="S622" s="375"/>
      <c r="T622" s="375"/>
      <c r="U622" s="375"/>
      <c r="V622" s="375"/>
      <c r="W622" s="375"/>
      <c r="X622" s="375"/>
      <c r="Y622" s="375"/>
      <c r="Z622" s="375"/>
      <c r="AA622" s="376"/>
      <c r="AB622" s="376"/>
      <c r="AC622" s="377"/>
      <c r="AD622" s="377"/>
      <c r="AE622" s="377" t="e">
        <f>IF(#REF!=#REF!,1,0)</f>
        <v>#REF!</v>
      </c>
      <c r="AF622" s="378"/>
      <c r="AG622" s="378"/>
      <c r="AH622" s="378"/>
      <c r="AI622" s="378"/>
    </row>
    <row r="623" spans="2:35" s="379" customFormat="1">
      <c r="B623" s="371"/>
      <c r="C623" s="372"/>
      <c r="D623" s="373"/>
      <c r="E623" s="374"/>
      <c r="F623" s="375"/>
      <c r="G623" s="375"/>
      <c r="H623" s="375"/>
      <c r="I623" s="375"/>
      <c r="J623" s="375"/>
      <c r="K623" s="375"/>
      <c r="L623" s="375"/>
      <c r="M623" s="375"/>
      <c r="N623" s="375"/>
      <c r="O623" s="376"/>
      <c r="P623" s="375"/>
      <c r="Q623" s="375"/>
      <c r="R623" s="375"/>
      <c r="S623" s="375"/>
      <c r="T623" s="375"/>
      <c r="U623" s="375"/>
      <c r="V623" s="375"/>
      <c r="W623" s="375"/>
      <c r="X623" s="375"/>
      <c r="Y623" s="375"/>
      <c r="Z623" s="375"/>
      <c r="AA623" s="376"/>
      <c r="AB623" s="376"/>
      <c r="AC623" s="377"/>
      <c r="AD623" s="377"/>
      <c r="AE623" s="377" t="e">
        <f>IF(#REF!=#REF!,1,0)</f>
        <v>#REF!</v>
      </c>
      <c r="AF623" s="378"/>
      <c r="AG623" s="378"/>
      <c r="AH623" s="378"/>
      <c r="AI623" s="378"/>
    </row>
    <row r="624" spans="2:35" s="379" customFormat="1">
      <c r="B624" s="371"/>
      <c r="C624" s="372"/>
      <c r="D624" s="373"/>
      <c r="E624" s="374"/>
      <c r="F624" s="375"/>
      <c r="G624" s="375"/>
      <c r="H624" s="375"/>
      <c r="I624" s="375"/>
      <c r="J624" s="375"/>
      <c r="K624" s="375"/>
      <c r="L624" s="375"/>
      <c r="M624" s="375"/>
      <c r="N624" s="375"/>
      <c r="O624" s="376"/>
      <c r="P624" s="375"/>
      <c r="Q624" s="375"/>
      <c r="R624" s="375"/>
      <c r="S624" s="375"/>
      <c r="T624" s="375"/>
      <c r="U624" s="375"/>
      <c r="V624" s="375"/>
      <c r="W624" s="375"/>
      <c r="X624" s="375"/>
      <c r="Y624" s="375"/>
      <c r="Z624" s="375"/>
      <c r="AA624" s="376"/>
      <c r="AB624" s="376"/>
      <c r="AC624" s="377"/>
      <c r="AD624" s="377"/>
      <c r="AE624" s="377" t="e">
        <f>IF(#REF!=#REF!,1,0)</f>
        <v>#REF!</v>
      </c>
      <c r="AF624" s="378"/>
      <c r="AG624" s="378"/>
      <c r="AH624" s="378"/>
      <c r="AI624" s="378"/>
    </row>
    <row r="625" spans="2:35" s="379" customFormat="1">
      <c r="B625" s="371"/>
      <c r="C625" s="372"/>
      <c r="D625" s="373"/>
      <c r="E625" s="374"/>
      <c r="F625" s="375"/>
      <c r="G625" s="375"/>
      <c r="H625" s="375"/>
      <c r="I625" s="375"/>
      <c r="J625" s="375"/>
      <c r="K625" s="375"/>
      <c r="L625" s="375"/>
      <c r="M625" s="375"/>
      <c r="N625" s="375"/>
      <c r="O625" s="376"/>
      <c r="P625" s="375"/>
      <c r="Q625" s="375"/>
      <c r="R625" s="375"/>
      <c r="S625" s="375"/>
      <c r="T625" s="375"/>
      <c r="U625" s="375"/>
      <c r="V625" s="375"/>
      <c r="W625" s="375"/>
      <c r="X625" s="375"/>
      <c r="Y625" s="375"/>
      <c r="Z625" s="375"/>
      <c r="AA625" s="376"/>
      <c r="AB625" s="376"/>
      <c r="AC625" s="377"/>
      <c r="AD625" s="377"/>
      <c r="AE625" s="377" t="e">
        <f>IF(#REF!=#REF!,1,0)</f>
        <v>#REF!</v>
      </c>
      <c r="AF625" s="378"/>
      <c r="AG625" s="378"/>
      <c r="AH625" s="378"/>
      <c r="AI625" s="378"/>
    </row>
    <row r="626" spans="2:35" s="379" customFormat="1">
      <c r="B626" s="371"/>
      <c r="C626" s="372"/>
      <c r="D626" s="373"/>
      <c r="E626" s="374"/>
      <c r="F626" s="375"/>
      <c r="G626" s="375"/>
      <c r="H626" s="375"/>
      <c r="I626" s="375"/>
      <c r="J626" s="375"/>
      <c r="K626" s="375"/>
      <c r="L626" s="375"/>
      <c r="M626" s="375"/>
      <c r="N626" s="375"/>
      <c r="O626" s="376"/>
      <c r="P626" s="375"/>
      <c r="Q626" s="375"/>
      <c r="R626" s="375"/>
      <c r="S626" s="375"/>
      <c r="T626" s="375"/>
      <c r="U626" s="375"/>
      <c r="V626" s="375"/>
      <c r="W626" s="375"/>
      <c r="X626" s="375"/>
      <c r="Y626" s="375"/>
      <c r="Z626" s="375"/>
      <c r="AA626" s="376"/>
      <c r="AB626" s="376"/>
      <c r="AC626" s="377"/>
      <c r="AD626" s="377"/>
      <c r="AE626" s="377" t="e">
        <f>IF(#REF!=#REF!,1,0)</f>
        <v>#REF!</v>
      </c>
      <c r="AF626" s="378"/>
      <c r="AG626" s="378"/>
      <c r="AH626" s="378"/>
      <c r="AI626" s="378"/>
    </row>
    <row r="627" spans="2:35" s="379" customFormat="1">
      <c r="B627" s="371"/>
      <c r="C627" s="372"/>
      <c r="D627" s="373"/>
      <c r="E627" s="374"/>
      <c r="F627" s="375"/>
      <c r="G627" s="375"/>
      <c r="H627" s="375"/>
      <c r="I627" s="375"/>
      <c r="J627" s="375"/>
      <c r="K627" s="375"/>
      <c r="L627" s="375"/>
      <c r="M627" s="375"/>
      <c r="N627" s="375"/>
      <c r="O627" s="376"/>
      <c r="P627" s="375"/>
      <c r="Q627" s="375"/>
      <c r="R627" s="375"/>
      <c r="S627" s="375"/>
      <c r="T627" s="375"/>
      <c r="U627" s="375"/>
      <c r="V627" s="375"/>
      <c r="W627" s="375"/>
      <c r="X627" s="375"/>
      <c r="Y627" s="375"/>
      <c r="Z627" s="375"/>
      <c r="AA627" s="376"/>
      <c r="AB627" s="376"/>
      <c r="AC627" s="377"/>
      <c r="AD627" s="377"/>
      <c r="AE627" s="377" t="e">
        <f>IF(#REF!=#REF!,1,0)</f>
        <v>#REF!</v>
      </c>
      <c r="AF627" s="378"/>
      <c r="AG627" s="378"/>
      <c r="AH627" s="378"/>
      <c r="AI627" s="378"/>
    </row>
    <row r="628" spans="2:35" s="379" customFormat="1">
      <c r="B628" s="371"/>
      <c r="C628" s="372"/>
      <c r="D628" s="373"/>
      <c r="E628" s="374"/>
      <c r="F628" s="375"/>
      <c r="G628" s="375"/>
      <c r="H628" s="375"/>
      <c r="I628" s="375"/>
      <c r="J628" s="375"/>
      <c r="K628" s="375"/>
      <c r="L628" s="375"/>
      <c r="M628" s="375"/>
      <c r="N628" s="375"/>
      <c r="O628" s="376"/>
      <c r="P628" s="375"/>
      <c r="Q628" s="375"/>
      <c r="R628" s="375"/>
      <c r="S628" s="375"/>
      <c r="T628" s="375"/>
      <c r="U628" s="375"/>
      <c r="V628" s="375"/>
      <c r="W628" s="375"/>
      <c r="X628" s="375"/>
      <c r="Y628" s="375"/>
      <c r="Z628" s="375"/>
      <c r="AA628" s="376"/>
      <c r="AB628" s="376"/>
      <c r="AC628" s="377"/>
      <c r="AD628" s="377"/>
      <c r="AE628" s="377" t="e">
        <f>IF(#REF!=#REF!,1,0)</f>
        <v>#REF!</v>
      </c>
      <c r="AF628" s="378"/>
      <c r="AG628" s="378"/>
      <c r="AH628" s="378"/>
      <c r="AI628" s="378"/>
    </row>
    <row r="629" spans="2:35" s="379" customFormat="1">
      <c r="B629" s="371"/>
      <c r="C629" s="372"/>
      <c r="D629" s="373"/>
      <c r="E629" s="374"/>
      <c r="F629" s="375"/>
      <c r="G629" s="375"/>
      <c r="H629" s="375"/>
      <c r="I629" s="375"/>
      <c r="J629" s="375"/>
      <c r="K629" s="375"/>
      <c r="L629" s="375"/>
      <c r="M629" s="375"/>
      <c r="N629" s="375"/>
      <c r="O629" s="376"/>
      <c r="P629" s="375"/>
      <c r="Q629" s="375"/>
      <c r="R629" s="375"/>
      <c r="S629" s="375"/>
      <c r="T629" s="375"/>
      <c r="U629" s="375"/>
      <c r="V629" s="375"/>
      <c r="W629" s="375"/>
      <c r="X629" s="375"/>
      <c r="Y629" s="375"/>
      <c r="Z629" s="375"/>
      <c r="AA629" s="376"/>
      <c r="AB629" s="376"/>
      <c r="AC629" s="377"/>
      <c r="AD629" s="377"/>
      <c r="AE629" s="377" t="e">
        <f>IF(#REF!=#REF!,1,0)</f>
        <v>#REF!</v>
      </c>
      <c r="AF629" s="378"/>
      <c r="AG629" s="378"/>
      <c r="AH629" s="378"/>
      <c r="AI629" s="378"/>
    </row>
    <row r="630" spans="2:35" s="379" customFormat="1">
      <c r="B630" s="371"/>
      <c r="C630" s="372"/>
      <c r="D630" s="373"/>
      <c r="E630" s="374"/>
      <c r="F630" s="375"/>
      <c r="G630" s="375"/>
      <c r="H630" s="375"/>
      <c r="I630" s="375"/>
      <c r="J630" s="375"/>
      <c r="K630" s="375"/>
      <c r="L630" s="375"/>
      <c r="M630" s="375"/>
      <c r="N630" s="375"/>
      <c r="O630" s="376"/>
      <c r="P630" s="375"/>
      <c r="Q630" s="375"/>
      <c r="R630" s="375"/>
      <c r="S630" s="375"/>
      <c r="T630" s="375"/>
      <c r="U630" s="375"/>
      <c r="V630" s="375"/>
      <c r="W630" s="375"/>
      <c r="X630" s="375"/>
      <c r="Y630" s="375"/>
      <c r="Z630" s="375"/>
      <c r="AA630" s="376"/>
      <c r="AB630" s="376"/>
      <c r="AC630" s="377"/>
      <c r="AD630" s="377"/>
      <c r="AE630" s="377" t="e">
        <f>IF(#REF!=#REF!,1,0)</f>
        <v>#REF!</v>
      </c>
      <c r="AF630" s="378"/>
      <c r="AG630" s="378"/>
      <c r="AH630" s="378"/>
      <c r="AI630" s="378"/>
    </row>
    <row r="631" spans="2:35" s="379" customFormat="1">
      <c r="B631" s="371"/>
      <c r="C631" s="372"/>
      <c r="D631" s="373"/>
      <c r="E631" s="374"/>
      <c r="F631" s="375"/>
      <c r="G631" s="375"/>
      <c r="H631" s="375"/>
      <c r="I631" s="375"/>
      <c r="J631" s="375"/>
      <c r="K631" s="375"/>
      <c r="L631" s="375"/>
      <c r="M631" s="375"/>
      <c r="N631" s="375"/>
      <c r="O631" s="376"/>
      <c r="P631" s="375"/>
      <c r="Q631" s="375"/>
      <c r="R631" s="375"/>
      <c r="S631" s="375"/>
      <c r="T631" s="375"/>
      <c r="U631" s="375"/>
      <c r="V631" s="375"/>
      <c r="W631" s="375"/>
      <c r="X631" s="375"/>
      <c r="Y631" s="375"/>
      <c r="Z631" s="375"/>
      <c r="AA631" s="376"/>
      <c r="AB631" s="376"/>
      <c r="AC631" s="377"/>
      <c r="AD631" s="377"/>
      <c r="AE631" s="377" t="e">
        <f>IF(#REF!=#REF!,1,0)</f>
        <v>#REF!</v>
      </c>
      <c r="AF631" s="378"/>
      <c r="AG631" s="378"/>
      <c r="AH631" s="378"/>
      <c r="AI631" s="378"/>
    </row>
    <row r="632" spans="2:35" s="379" customFormat="1">
      <c r="B632" s="371"/>
      <c r="C632" s="372"/>
      <c r="D632" s="373"/>
      <c r="E632" s="374"/>
      <c r="F632" s="375"/>
      <c r="G632" s="375"/>
      <c r="H632" s="375"/>
      <c r="I632" s="375"/>
      <c r="J632" s="375"/>
      <c r="K632" s="375"/>
      <c r="L632" s="375"/>
      <c r="M632" s="375"/>
      <c r="N632" s="375"/>
      <c r="O632" s="376"/>
      <c r="P632" s="375"/>
      <c r="Q632" s="375"/>
      <c r="R632" s="375"/>
      <c r="S632" s="375"/>
      <c r="T632" s="375"/>
      <c r="U632" s="375"/>
      <c r="V632" s="375"/>
      <c r="W632" s="375"/>
      <c r="X632" s="375"/>
      <c r="Y632" s="375"/>
      <c r="Z632" s="375"/>
      <c r="AA632" s="376"/>
      <c r="AB632" s="376"/>
      <c r="AC632" s="377"/>
      <c r="AD632" s="377"/>
      <c r="AE632" s="377" t="e">
        <f>IF(#REF!=#REF!,1,0)</f>
        <v>#REF!</v>
      </c>
      <c r="AF632" s="378"/>
      <c r="AG632" s="378"/>
      <c r="AH632" s="378"/>
      <c r="AI632" s="378"/>
    </row>
    <row r="633" spans="2:35" s="379" customFormat="1">
      <c r="B633" s="371"/>
      <c r="C633" s="372"/>
      <c r="D633" s="373"/>
      <c r="E633" s="374"/>
      <c r="F633" s="375"/>
      <c r="G633" s="375"/>
      <c r="H633" s="375"/>
      <c r="I633" s="375"/>
      <c r="J633" s="375"/>
      <c r="K633" s="375"/>
      <c r="L633" s="375"/>
      <c r="M633" s="375"/>
      <c r="N633" s="375"/>
      <c r="O633" s="376"/>
      <c r="P633" s="375"/>
      <c r="Q633" s="375"/>
      <c r="R633" s="375"/>
      <c r="S633" s="375"/>
      <c r="T633" s="375"/>
      <c r="U633" s="375"/>
      <c r="V633" s="375"/>
      <c r="W633" s="375"/>
      <c r="X633" s="375"/>
      <c r="Y633" s="375"/>
      <c r="Z633" s="375"/>
      <c r="AA633" s="376"/>
      <c r="AB633" s="376"/>
      <c r="AC633" s="377"/>
      <c r="AD633" s="377"/>
      <c r="AE633" s="377" t="e">
        <f>IF(#REF!=#REF!,1,0)</f>
        <v>#REF!</v>
      </c>
      <c r="AF633" s="378"/>
      <c r="AG633" s="378"/>
      <c r="AH633" s="378"/>
      <c r="AI633" s="378"/>
    </row>
    <row r="634" spans="2:35" s="379" customFormat="1">
      <c r="B634" s="371"/>
      <c r="C634" s="372"/>
      <c r="D634" s="373"/>
      <c r="E634" s="374"/>
      <c r="F634" s="375"/>
      <c r="G634" s="375"/>
      <c r="H634" s="375"/>
      <c r="I634" s="375"/>
      <c r="J634" s="375"/>
      <c r="K634" s="375"/>
      <c r="L634" s="375"/>
      <c r="M634" s="375"/>
      <c r="N634" s="375"/>
      <c r="O634" s="376"/>
      <c r="P634" s="375"/>
      <c r="Q634" s="375"/>
      <c r="R634" s="375"/>
      <c r="S634" s="375"/>
      <c r="T634" s="375"/>
      <c r="U634" s="375"/>
      <c r="V634" s="375"/>
      <c r="W634" s="375"/>
      <c r="X634" s="375"/>
      <c r="Y634" s="375"/>
      <c r="Z634" s="375"/>
      <c r="AA634" s="376"/>
      <c r="AB634" s="376"/>
      <c r="AC634" s="377"/>
      <c r="AD634" s="377"/>
      <c r="AE634" s="377" t="e">
        <f>IF(#REF!=#REF!,1,0)</f>
        <v>#REF!</v>
      </c>
      <c r="AF634" s="378"/>
      <c r="AG634" s="378"/>
      <c r="AH634" s="378"/>
      <c r="AI634" s="378"/>
    </row>
    <row r="635" spans="2:35" s="379" customFormat="1">
      <c r="B635" s="371"/>
      <c r="C635" s="372"/>
      <c r="D635" s="373"/>
      <c r="E635" s="374"/>
      <c r="F635" s="375"/>
      <c r="G635" s="375"/>
      <c r="H635" s="375"/>
      <c r="I635" s="375"/>
      <c r="J635" s="375"/>
      <c r="K635" s="375"/>
      <c r="L635" s="375"/>
      <c r="M635" s="375"/>
      <c r="N635" s="375"/>
      <c r="O635" s="376"/>
      <c r="P635" s="375"/>
      <c r="Q635" s="375"/>
      <c r="R635" s="375"/>
      <c r="S635" s="375"/>
      <c r="T635" s="375"/>
      <c r="U635" s="375"/>
      <c r="V635" s="375"/>
      <c r="W635" s="375"/>
      <c r="X635" s="375"/>
      <c r="Y635" s="375"/>
      <c r="Z635" s="375"/>
      <c r="AA635" s="376"/>
      <c r="AB635" s="376"/>
      <c r="AC635" s="377"/>
      <c r="AD635" s="377"/>
      <c r="AE635" s="377" t="e">
        <f>IF(#REF!=#REF!,1,0)</f>
        <v>#REF!</v>
      </c>
      <c r="AF635" s="378"/>
      <c r="AG635" s="378"/>
      <c r="AH635" s="378"/>
      <c r="AI635" s="378"/>
    </row>
    <row r="636" spans="2:35" s="379" customFormat="1">
      <c r="B636" s="371"/>
      <c r="C636" s="372"/>
      <c r="D636" s="373"/>
      <c r="E636" s="374"/>
      <c r="F636" s="375"/>
      <c r="G636" s="375"/>
      <c r="H636" s="375"/>
      <c r="I636" s="375"/>
      <c r="J636" s="375"/>
      <c r="K636" s="375"/>
      <c r="L636" s="375"/>
      <c r="M636" s="375"/>
      <c r="N636" s="375"/>
      <c r="O636" s="376"/>
      <c r="P636" s="375"/>
      <c r="Q636" s="375"/>
      <c r="R636" s="375"/>
      <c r="S636" s="375"/>
      <c r="T636" s="375"/>
      <c r="U636" s="375"/>
      <c r="V636" s="375"/>
      <c r="W636" s="375"/>
      <c r="X636" s="375"/>
      <c r="Y636" s="375"/>
      <c r="Z636" s="375"/>
      <c r="AA636" s="376"/>
      <c r="AB636" s="376"/>
      <c r="AC636" s="377"/>
      <c r="AD636" s="377"/>
      <c r="AE636" s="377" t="e">
        <f>IF(#REF!=#REF!,1,0)</f>
        <v>#REF!</v>
      </c>
      <c r="AF636" s="378"/>
      <c r="AG636" s="378"/>
      <c r="AH636" s="378"/>
      <c r="AI636" s="378"/>
    </row>
    <row r="637" spans="2:35" s="379" customFormat="1">
      <c r="B637" s="371"/>
      <c r="C637" s="372"/>
      <c r="D637" s="373"/>
      <c r="E637" s="374"/>
      <c r="F637" s="375"/>
      <c r="G637" s="375"/>
      <c r="H637" s="375"/>
      <c r="I637" s="375"/>
      <c r="J637" s="375"/>
      <c r="K637" s="375"/>
      <c r="L637" s="375"/>
      <c r="M637" s="375"/>
      <c r="N637" s="375"/>
      <c r="O637" s="376"/>
      <c r="P637" s="375"/>
      <c r="Q637" s="375"/>
      <c r="R637" s="375"/>
      <c r="S637" s="375"/>
      <c r="T637" s="375"/>
      <c r="U637" s="375"/>
      <c r="V637" s="375"/>
      <c r="W637" s="375"/>
      <c r="X637" s="375"/>
      <c r="Y637" s="375"/>
      <c r="Z637" s="375"/>
      <c r="AA637" s="376"/>
      <c r="AB637" s="376"/>
      <c r="AC637" s="377"/>
      <c r="AD637" s="377"/>
      <c r="AE637" s="377" t="e">
        <f>IF(#REF!=#REF!,1,0)</f>
        <v>#REF!</v>
      </c>
      <c r="AF637" s="378"/>
      <c r="AG637" s="378"/>
      <c r="AH637" s="378"/>
      <c r="AI637" s="378"/>
    </row>
    <row r="638" spans="2:35" s="379" customFormat="1">
      <c r="B638" s="371"/>
      <c r="C638" s="372"/>
      <c r="D638" s="373"/>
      <c r="E638" s="374"/>
      <c r="F638" s="375"/>
      <c r="G638" s="375"/>
      <c r="H638" s="375"/>
      <c r="I638" s="375"/>
      <c r="J638" s="375"/>
      <c r="K638" s="375"/>
      <c r="L638" s="375"/>
      <c r="M638" s="375"/>
      <c r="N638" s="375"/>
      <c r="O638" s="376"/>
      <c r="P638" s="375"/>
      <c r="Q638" s="375"/>
      <c r="R638" s="375"/>
      <c r="S638" s="375"/>
      <c r="T638" s="375"/>
      <c r="U638" s="375"/>
      <c r="V638" s="375"/>
      <c r="W638" s="375"/>
      <c r="X638" s="375"/>
      <c r="Y638" s="375"/>
      <c r="Z638" s="375"/>
      <c r="AA638" s="376"/>
      <c r="AB638" s="376"/>
      <c r="AC638" s="377"/>
      <c r="AD638" s="377"/>
      <c r="AE638" s="377" t="e">
        <f>IF(#REF!=#REF!,1,0)</f>
        <v>#REF!</v>
      </c>
      <c r="AF638" s="378"/>
      <c r="AG638" s="378"/>
      <c r="AH638" s="378"/>
      <c r="AI638" s="378"/>
    </row>
    <row r="639" spans="2:35" s="379" customFormat="1">
      <c r="B639" s="371"/>
      <c r="C639" s="372"/>
      <c r="D639" s="373"/>
      <c r="E639" s="374"/>
      <c r="F639" s="375"/>
      <c r="G639" s="375"/>
      <c r="H639" s="375"/>
      <c r="I639" s="375"/>
      <c r="J639" s="375"/>
      <c r="K639" s="375"/>
      <c r="L639" s="375"/>
      <c r="M639" s="375"/>
      <c r="N639" s="375"/>
      <c r="O639" s="376"/>
      <c r="P639" s="375"/>
      <c r="Q639" s="375"/>
      <c r="R639" s="375"/>
      <c r="S639" s="375"/>
      <c r="T639" s="375"/>
      <c r="U639" s="375"/>
      <c r="V639" s="375"/>
      <c r="W639" s="375"/>
      <c r="X639" s="375"/>
      <c r="Y639" s="375"/>
      <c r="Z639" s="375"/>
      <c r="AA639" s="376"/>
      <c r="AB639" s="376"/>
      <c r="AC639" s="377"/>
      <c r="AD639" s="377"/>
      <c r="AE639" s="377" t="e">
        <f>IF(#REF!=#REF!,1,0)</f>
        <v>#REF!</v>
      </c>
      <c r="AF639" s="378"/>
      <c r="AG639" s="378"/>
      <c r="AH639" s="378"/>
      <c r="AI639" s="378"/>
    </row>
    <row r="640" spans="2:35" s="379" customFormat="1">
      <c r="B640" s="371"/>
      <c r="C640" s="372"/>
      <c r="D640" s="373"/>
      <c r="E640" s="374"/>
      <c r="F640" s="375"/>
      <c r="G640" s="375"/>
      <c r="H640" s="375"/>
      <c r="I640" s="375"/>
      <c r="J640" s="375"/>
      <c r="K640" s="375"/>
      <c r="L640" s="375"/>
      <c r="M640" s="375"/>
      <c r="N640" s="375"/>
      <c r="O640" s="376"/>
      <c r="P640" s="375"/>
      <c r="Q640" s="375"/>
      <c r="R640" s="375"/>
      <c r="S640" s="375"/>
      <c r="T640" s="375"/>
      <c r="U640" s="375"/>
      <c r="V640" s="375"/>
      <c r="W640" s="375"/>
      <c r="X640" s="375"/>
      <c r="Y640" s="375"/>
      <c r="Z640" s="375"/>
      <c r="AA640" s="376"/>
      <c r="AB640" s="376"/>
      <c r="AC640" s="377"/>
      <c r="AD640" s="377"/>
      <c r="AE640" s="377" t="e">
        <f>IF(#REF!=#REF!,1,0)</f>
        <v>#REF!</v>
      </c>
      <c r="AF640" s="378"/>
      <c r="AG640" s="378"/>
      <c r="AH640" s="378"/>
      <c r="AI640" s="378"/>
    </row>
    <row r="641" spans="2:35" s="379" customFormat="1">
      <c r="B641" s="371"/>
      <c r="C641" s="372"/>
      <c r="D641" s="373"/>
      <c r="E641" s="374"/>
      <c r="F641" s="375"/>
      <c r="G641" s="375"/>
      <c r="H641" s="375"/>
      <c r="I641" s="375"/>
      <c r="J641" s="375"/>
      <c r="K641" s="375"/>
      <c r="L641" s="375"/>
      <c r="M641" s="375"/>
      <c r="N641" s="375"/>
      <c r="O641" s="376"/>
      <c r="P641" s="375"/>
      <c r="Q641" s="375"/>
      <c r="R641" s="375"/>
      <c r="S641" s="375"/>
      <c r="T641" s="375"/>
      <c r="U641" s="375"/>
      <c r="V641" s="375"/>
      <c r="W641" s="375"/>
      <c r="X641" s="375"/>
      <c r="Y641" s="375"/>
      <c r="Z641" s="375"/>
      <c r="AA641" s="376"/>
      <c r="AB641" s="376"/>
      <c r="AC641" s="377"/>
      <c r="AD641" s="377"/>
      <c r="AE641" s="377" t="e">
        <f>IF(#REF!=#REF!,1,0)</f>
        <v>#REF!</v>
      </c>
      <c r="AF641" s="378"/>
      <c r="AG641" s="378"/>
      <c r="AH641" s="378"/>
      <c r="AI641" s="378"/>
    </row>
    <row r="642" spans="2:35" s="379" customFormat="1">
      <c r="B642" s="371"/>
      <c r="C642" s="372"/>
      <c r="D642" s="373"/>
      <c r="E642" s="374"/>
      <c r="F642" s="375"/>
      <c r="G642" s="375"/>
      <c r="H642" s="375"/>
      <c r="I642" s="375"/>
      <c r="J642" s="375"/>
      <c r="K642" s="375"/>
      <c r="L642" s="375"/>
      <c r="M642" s="375"/>
      <c r="N642" s="375"/>
      <c r="O642" s="376"/>
      <c r="P642" s="375"/>
      <c r="Q642" s="375"/>
      <c r="R642" s="375"/>
      <c r="S642" s="375"/>
      <c r="T642" s="375"/>
      <c r="U642" s="375"/>
      <c r="V642" s="375"/>
      <c r="W642" s="375"/>
      <c r="X642" s="375"/>
      <c r="Y642" s="375"/>
      <c r="Z642" s="375"/>
      <c r="AA642" s="376"/>
      <c r="AB642" s="376"/>
      <c r="AC642" s="377"/>
      <c r="AD642" s="377"/>
      <c r="AE642" s="377" t="e">
        <f>IF(#REF!=#REF!,1,0)</f>
        <v>#REF!</v>
      </c>
      <c r="AF642" s="378"/>
      <c r="AG642" s="378"/>
      <c r="AH642" s="378"/>
      <c r="AI642" s="378"/>
    </row>
    <row r="643" spans="2:35" s="379" customFormat="1">
      <c r="B643" s="371"/>
      <c r="C643" s="372"/>
      <c r="D643" s="373"/>
      <c r="E643" s="374"/>
      <c r="F643" s="375"/>
      <c r="G643" s="375"/>
      <c r="H643" s="375"/>
      <c r="I643" s="375"/>
      <c r="J643" s="375"/>
      <c r="K643" s="375"/>
      <c r="L643" s="375"/>
      <c r="M643" s="375"/>
      <c r="N643" s="375"/>
      <c r="O643" s="376"/>
      <c r="P643" s="375"/>
      <c r="Q643" s="375"/>
      <c r="R643" s="375"/>
      <c r="S643" s="375"/>
      <c r="T643" s="375"/>
      <c r="U643" s="375"/>
      <c r="V643" s="375"/>
      <c r="W643" s="375"/>
      <c r="X643" s="375"/>
      <c r="Y643" s="375"/>
      <c r="Z643" s="375"/>
      <c r="AA643" s="376"/>
      <c r="AB643" s="376"/>
      <c r="AC643" s="377"/>
      <c r="AD643" s="377"/>
      <c r="AE643" s="377" t="e">
        <f>IF(#REF!=#REF!,1,0)</f>
        <v>#REF!</v>
      </c>
      <c r="AF643" s="378"/>
      <c r="AG643" s="378"/>
      <c r="AH643" s="378"/>
      <c r="AI643" s="378"/>
    </row>
    <row r="644" spans="2:35" s="379" customFormat="1">
      <c r="B644" s="371"/>
      <c r="C644" s="372"/>
      <c r="D644" s="373"/>
      <c r="E644" s="374"/>
      <c r="F644" s="375"/>
      <c r="G644" s="375"/>
      <c r="H644" s="375"/>
      <c r="I644" s="375"/>
      <c r="J644" s="375"/>
      <c r="K644" s="375"/>
      <c r="L644" s="375"/>
      <c r="M644" s="375"/>
      <c r="N644" s="375"/>
      <c r="O644" s="376"/>
      <c r="P644" s="375"/>
      <c r="Q644" s="375"/>
      <c r="R644" s="375"/>
      <c r="S644" s="375"/>
      <c r="T644" s="375"/>
      <c r="U644" s="375"/>
      <c r="V644" s="375"/>
      <c r="W644" s="375"/>
      <c r="X644" s="375"/>
      <c r="Y644" s="375"/>
      <c r="Z644" s="375"/>
      <c r="AA644" s="376"/>
      <c r="AB644" s="376"/>
      <c r="AC644" s="377"/>
      <c r="AD644" s="377"/>
      <c r="AE644" s="377" t="e">
        <f>IF(#REF!=#REF!,1,0)</f>
        <v>#REF!</v>
      </c>
      <c r="AF644" s="378"/>
      <c r="AG644" s="378"/>
      <c r="AH644" s="378"/>
      <c r="AI644" s="378"/>
    </row>
    <row r="645" spans="2:35" s="379" customFormat="1">
      <c r="B645" s="371"/>
      <c r="C645" s="372"/>
      <c r="D645" s="373"/>
      <c r="E645" s="374"/>
      <c r="F645" s="375"/>
      <c r="G645" s="375"/>
      <c r="H645" s="375"/>
      <c r="I645" s="375"/>
      <c r="J645" s="375"/>
      <c r="K645" s="375"/>
      <c r="L645" s="375"/>
      <c r="M645" s="375"/>
      <c r="N645" s="375"/>
      <c r="O645" s="376"/>
      <c r="P645" s="375"/>
      <c r="Q645" s="375"/>
      <c r="R645" s="375"/>
      <c r="S645" s="375"/>
      <c r="T645" s="375"/>
      <c r="U645" s="375"/>
      <c r="V645" s="375"/>
      <c r="W645" s="375"/>
      <c r="X645" s="375"/>
      <c r="Y645" s="375"/>
      <c r="Z645" s="375"/>
      <c r="AA645" s="376"/>
      <c r="AB645" s="376"/>
      <c r="AC645" s="377"/>
      <c r="AD645" s="377"/>
      <c r="AE645" s="377" t="e">
        <f>IF(#REF!=#REF!,1,0)</f>
        <v>#REF!</v>
      </c>
      <c r="AF645" s="378"/>
      <c r="AG645" s="378"/>
      <c r="AH645" s="378"/>
      <c r="AI645" s="378"/>
    </row>
    <row r="646" spans="2:35" s="379" customFormat="1">
      <c r="B646" s="371"/>
      <c r="C646" s="372"/>
      <c r="D646" s="373"/>
      <c r="E646" s="374"/>
      <c r="F646" s="375"/>
      <c r="G646" s="375"/>
      <c r="H646" s="375"/>
      <c r="I646" s="375"/>
      <c r="J646" s="375"/>
      <c r="K646" s="375"/>
      <c r="L646" s="375"/>
      <c r="M646" s="375"/>
      <c r="N646" s="375"/>
      <c r="O646" s="376"/>
      <c r="P646" s="375"/>
      <c r="Q646" s="375"/>
      <c r="R646" s="375"/>
      <c r="S646" s="375"/>
      <c r="T646" s="375"/>
      <c r="U646" s="375"/>
      <c r="V646" s="375"/>
      <c r="W646" s="375"/>
      <c r="X646" s="375"/>
      <c r="Y646" s="375"/>
      <c r="Z646" s="375"/>
      <c r="AA646" s="376"/>
      <c r="AB646" s="376"/>
      <c r="AC646" s="377"/>
      <c r="AD646" s="377"/>
      <c r="AE646" s="377" t="e">
        <f>IF(#REF!=#REF!,1,0)</f>
        <v>#REF!</v>
      </c>
      <c r="AF646" s="378"/>
      <c r="AG646" s="378"/>
      <c r="AH646" s="378"/>
      <c r="AI646" s="378"/>
    </row>
    <row r="647" spans="2:35" s="379" customFormat="1">
      <c r="B647" s="371"/>
      <c r="C647" s="372"/>
      <c r="D647" s="373"/>
      <c r="E647" s="374"/>
      <c r="F647" s="375"/>
      <c r="G647" s="375"/>
      <c r="H647" s="375"/>
      <c r="I647" s="375"/>
      <c r="J647" s="375"/>
      <c r="K647" s="375"/>
      <c r="L647" s="375"/>
      <c r="M647" s="375"/>
      <c r="N647" s="375"/>
      <c r="O647" s="376"/>
      <c r="P647" s="375"/>
      <c r="Q647" s="375"/>
      <c r="R647" s="375"/>
      <c r="S647" s="375"/>
      <c r="T647" s="375"/>
      <c r="U647" s="375"/>
      <c r="V647" s="375"/>
      <c r="W647" s="375"/>
      <c r="X647" s="375"/>
      <c r="Y647" s="375"/>
      <c r="Z647" s="375"/>
      <c r="AA647" s="376"/>
      <c r="AB647" s="376"/>
      <c r="AC647" s="377"/>
      <c r="AD647" s="377"/>
      <c r="AE647" s="377" t="e">
        <f>IF(#REF!=#REF!,1,0)</f>
        <v>#REF!</v>
      </c>
      <c r="AF647" s="378"/>
      <c r="AG647" s="378"/>
      <c r="AH647" s="378"/>
      <c r="AI647" s="378"/>
    </row>
    <row r="648" spans="2:35" s="379" customFormat="1">
      <c r="B648" s="371"/>
      <c r="C648" s="372"/>
      <c r="D648" s="373"/>
      <c r="E648" s="374"/>
      <c r="F648" s="375"/>
      <c r="G648" s="375"/>
      <c r="H648" s="375"/>
      <c r="I648" s="375"/>
      <c r="J648" s="375"/>
      <c r="K648" s="375"/>
      <c r="L648" s="375"/>
      <c r="M648" s="375"/>
      <c r="N648" s="375"/>
      <c r="O648" s="376"/>
      <c r="P648" s="375"/>
      <c r="Q648" s="375"/>
      <c r="R648" s="375"/>
      <c r="S648" s="375"/>
      <c r="T648" s="375"/>
      <c r="U648" s="375"/>
      <c r="V648" s="375"/>
      <c r="W648" s="375"/>
      <c r="X648" s="375"/>
      <c r="Y648" s="375"/>
      <c r="Z648" s="375"/>
      <c r="AA648" s="376"/>
      <c r="AB648" s="376"/>
      <c r="AC648" s="377"/>
      <c r="AD648" s="377"/>
      <c r="AE648" s="377" t="e">
        <f>IF(#REF!=#REF!,1,0)</f>
        <v>#REF!</v>
      </c>
      <c r="AF648" s="378"/>
      <c r="AG648" s="378"/>
      <c r="AH648" s="378"/>
      <c r="AI648" s="378"/>
    </row>
    <row r="649" spans="2:35" s="379" customFormat="1">
      <c r="B649" s="371"/>
      <c r="C649" s="372"/>
      <c r="D649" s="373"/>
      <c r="E649" s="374"/>
      <c r="F649" s="375"/>
      <c r="G649" s="375"/>
      <c r="H649" s="375"/>
      <c r="I649" s="375"/>
      <c r="J649" s="375"/>
      <c r="K649" s="375"/>
      <c r="L649" s="375"/>
      <c r="M649" s="375"/>
      <c r="N649" s="375"/>
      <c r="O649" s="376"/>
      <c r="P649" s="375"/>
      <c r="Q649" s="375"/>
      <c r="R649" s="375"/>
      <c r="S649" s="375"/>
      <c r="T649" s="375"/>
      <c r="U649" s="375"/>
      <c r="V649" s="375"/>
      <c r="W649" s="375"/>
      <c r="X649" s="375"/>
      <c r="Y649" s="375"/>
      <c r="Z649" s="375"/>
      <c r="AA649" s="376"/>
      <c r="AB649" s="376"/>
      <c r="AC649" s="377"/>
      <c r="AD649" s="377"/>
      <c r="AE649" s="377" t="e">
        <f>IF(#REF!=#REF!,1,0)</f>
        <v>#REF!</v>
      </c>
      <c r="AF649" s="378"/>
      <c r="AG649" s="378"/>
      <c r="AH649" s="378"/>
      <c r="AI649" s="378"/>
    </row>
    <row r="650" spans="2:35" s="379" customFormat="1">
      <c r="B650" s="371"/>
      <c r="C650" s="372"/>
      <c r="D650" s="373"/>
      <c r="E650" s="374"/>
      <c r="F650" s="375"/>
      <c r="G650" s="375"/>
      <c r="H650" s="375"/>
      <c r="I650" s="375"/>
      <c r="J650" s="375"/>
      <c r="K650" s="375"/>
      <c r="L650" s="375"/>
      <c r="M650" s="375"/>
      <c r="N650" s="375"/>
      <c r="O650" s="376"/>
      <c r="P650" s="375"/>
      <c r="Q650" s="375"/>
      <c r="R650" s="375"/>
      <c r="S650" s="375"/>
      <c r="T650" s="375"/>
      <c r="U650" s="375"/>
      <c r="V650" s="375"/>
      <c r="W650" s="375"/>
      <c r="X650" s="375"/>
      <c r="Y650" s="375"/>
      <c r="Z650" s="375"/>
      <c r="AA650" s="376"/>
      <c r="AB650" s="376"/>
      <c r="AC650" s="377"/>
      <c r="AD650" s="377"/>
      <c r="AE650" s="377" t="e">
        <f>IF(#REF!=#REF!,1,0)</f>
        <v>#REF!</v>
      </c>
      <c r="AF650" s="378"/>
      <c r="AG650" s="378"/>
      <c r="AH650" s="378"/>
      <c r="AI650" s="378"/>
    </row>
    <row r="651" spans="2:35" s="379" customFormat="1">
      <c r="B651" s="371"/>
      <c r="C651" s="372"/>
      <c r="D651" s="373"/>
      <c r="E651" s="374"/>
      <c r="F651" s="375"/>
      <c r="G651" s="375"/>
      <c r="H651" s="375"/>
      <c r="I651" s="375"/>
      <c r="J651" s="375"/>
      <c r="K651" s="375"/>
      <c r="L651" s="375"/>
      <c r="M651" s="375"/>
      <c r="N651" s="375"/>
      <c r="O651" s="376"/>
      <c r="P651" s="375"/>
      <c r="Q651" s="375"/>
      <c r="R651" s="375"/>
      <c r="S651" s="375"/>
      <c r="T651" s="375"/>
      <c r="U651" s="375"/>
      <c r="V651" s="375"/>
      <c r="W651" s="375"/>
      <c r="X651" s="375"/>
      <c r="Y651" s="375"/>
      <c r="Z651" s="375"/>
      <c r="AA651" s="376"/>
      <c r="AB651" s="376"/>
      <c r="AC651" s="377"/>
      <c r="AD651" s="377"/>
      <c r="AE651" s="377" t="e">
        <f>IF(#REF!=#REF!,1,0)</f>
        <v>#REF!</v>
      </c>
      <c r="AF651" s="378"/>
      <c r="AG651" s="378"/>
      <c r="AH651" s="378"/>
      <c r="AI651" s="378"/>
    </row>
    <row r="652" spans="2:35" s="379" customFormat="1">
      <c r="B652" s="371"/>
      <c r="C652" s="372"/>
      <c r="D652" s="373"/>
      <c r="E652" s="374"/>
      <c r="F652" s="375"/>
      <c r="G652" s="375"/>
      <c r="H652" s="375"/>
      <c r="I652" s="375"/>
      <c r="J652" s="375"/>
      <c r="K652" s="375"/>
      <c r="L652" s="375"/>
      <c r="M652" s="375"/>
      <c r="N652" s="375"/>
      <c r="O652" s="376"/>
      <c r="P652" s="375"/>
      <c r="Q652" s="375"/>
      <c r="R652" s="375"/>
      <c r="S652" s="375"/>
      <c r="T652" s="375"/>
      <c r="U652" s="375"/>
      <c r="V652" s="375"/>
      <c r="W652" s="375"/>
      <c r="X652" s="375"/>
      <c r="Y652" s="375"/>
      <c r="Z652" s="375"/>
      <c r="AA652" s="376"/>
      <c r="AB652" s="376"/>
      <c r="AC652" s="377"/>
      <c r="AD652" s="377"/>
      <c r="AE652" s="377" t="e">
        <f>IF(#REF!=#REF!,1,0)</f>
        <v>#REF!</v>
      </c>
      <c r="AF652" s="378"/>
      <c r="AG652" s="378"/>
      <c r="AH652" s="378"/>
      <c r="AI652" s="378"/>
    </row>
    <row r="653" spans="2:35" s="379" customFormat="1">
      <c r="B653" s="371"/>
      <c r="C653" s="372"/>
      <c r="D653" s="373"/>
      <c r="E653" s="374"/>
      <c r="F653" s="375"/>
      <c r="G653" s="375"/>
      <c r="H653" s="375"/>
      <c r="I653" s="375"/>
      <c r="J653" s="375"/>
      <c r="K653" s="375"/>
      <c r="L653" s="375"/>
      <c r="M653" s="375"/>
      <c r="N653" s="375"/>
      <c r="O653" s="376"/>
      <c r="P653" s="375"/>
      <c r="Q653" s="375"/>
      <c r="R653" s="375"/>
      <c r="S653" s="375"/>
      <c r="T653" s="375"/>
      <c r="U653" s="375"/>
      <c r="V653" s="375"/>
      <c r="W653" s="375"/>
      <c r="X653" s="375"/>
      <c r="Y653" s="375"/>
      <c r="Z653" s="375"/>
      <c r="AA653" s="376"/>
      <c r="AB653" s="376"/>
      <c r="AC653" s="377"/>
      <c r="AD653" s="377"/>
      <c r="AE653" s="377" t="e">
        <f>IF(#REF!=#REF!,1,0)</f>
        <v>#REF!</v>
      </c>
      <c r="AF653" s="378"/>
      <c r="AG653" s="378"/>
      <c r="AH653" s="378"/>
      <c r="AI653" s="378"/>
    </row>
    <row r="654" spans="2:35" s="379" customFormat="1">
      <c r="B654" s="371"/>
      <c r="C654" s="372"/>
      <c r="D654" s="373"/>
      <c r="E654" s="374"/>
      <c r="F654" s="375"/>
      <c r="G654" s="375"/>
      <c r="H654" s="375"/>
      <c r="I654" s="375"/>
      <c r="J654" s="375"/>
      <c r="K654" s="375"/>
      <c r="L654" s="375"/>
      <c r="M654" s="375"/>
      <c r="N654" s="375"/>
      <c r="O654" s="376"/>
      <c r="P654" s="375"/>
      <c r="Q654" s="375"/>
      <c r="R654" s="375"/>
      <c r="S654" s="375"/>
      <c r="T654" s="375"/>
      <c r="U654" s="375"/>
      <c r="V654" s="375"/>
      <c r="W654" s="375"/>
      <c r="X654" s="375"/>
      <c r="Y654" s="375"/>
      <c r="Z654" s="375"/>
      <c r="AA654" s="376"/>
      <c r="AB654" s="376"/>
      <c r="AC654" s="377"/>
      <c r="AD654" s="377"/>
      <c r="AE654" s="377" t="e">
        <f>IF(#REF!=#REF!,1,0)</f>
        <v>#REF!</v>
      </c>
      <c r="AF654" s="378"/>
      <c r="AG654" s="378"/>
      <c r="AH654" s="378"/>
      <c r="AI654" s="378"/>
    </row>
    <row r="655" spans="2:35" s="379" customFormat="1">
      <c r="B655" s="371"/>
      <c r="C655" s="372"/>
      <c r="D655" s="373"/>
      <c r="E655" s="374"/>
      <c r="F655" s="375"/>
      <c r="G655" s="375"/>
      <c r="H655" s="375"/>
      <c r="I655" s="375"/>
      <c r="J655" s="375"/>
      <c r="K655" s="375"/>
      <c r="L655" s="375"/>
      <c r="M655" s="375"/>
      <c r="N655" s="375"/>
      <c r="O655" s="376"/>
      <c r="P655" s="375"/>
      <c r="Q655" s="375"/>
      <c r="R655" s="375"/>
      <c r="S655" s="375"/>
      <c r="T655" s="375"/>
      <c r="U655" s="375"/>
      <c r="V655" s="375"/>
      <c r="W655" s="375"/>
      <c r="X655" s="375"/>
      <c r="Y655" s="375"/>
      <c r="Z655" s="375"/>
      <c r="AA655" s="376"/>
      <c r="AB655" s="376"/>
      <c r="AC655" s="377"/>
      <c r="AD655" s="377"/>
      <c r="AE655" s="377" t="e">
        <f>IF(#REF!=#REF!,1,0)</f>
        <v>#REF!</v>
      </c>
      <c r="AF655" s="378"/>
      <c r="AG655" s="378"/>
      <c r="AH655" s="378"/>
      <c r="AI655" s="378"/>
    </row>
    <row r="656" spans="2:35" s="379" customFormat="1">
      <c r="B656" s="371"/>
      <c r="C656" s="372"/>
      <c r="D656" s="373"/>
      <c r="E656" s="374"/>
      <c r="F656" s="375"/>
      <c r="G656" s="375"/>
      <c r="H656" s="375"/>
      <c r="I656" s="375"/>
      <c r="J656" s="375"/>
      <c r="K656" s="375"/>
      <c r="L656" s="375"/>
      <c r="M656" s="375"/>
      <c r="N656" s="375"/>
      <c r="O656" s="376"/>
      <c r="P656" s="375"/>
      <c r="Q656" s="375"/>
      <c r="R656" s="375"/>
      <c r="S656" s="375"/>
      <c r="T656" s="375"/>
      <c r="U656" s="375"/>
      <c r="V656" s="375"/>
      <c r="W656" s="375"/>
      <c r="X656" s="375"/>
      <c r="Y656" s="375"/>
      <c r="Z656" s="375"/>
      <c r="AA656" s="376"/>
      <c r="AB656" s="376"/>
      <c r="AC656" s="377"/>
      <c r="AD656" s="377"/>
      <c r="AE656" s="377" t="e">
        <f>IF(#REF!=#REF!,1,0)</f>
        <v>#REF!</v>
      </c>
      <c r="AF656" s="378"/>
      <c r="AG656" s="378"/>
      <c r="AH656" s="378"/>
      <c r="AI656" s="378"/>
    </row>
    <row r="657" spans="2:35" s="379" customFormat="1">
      <c r="B657" s="371"/>
      <c r="C657" s="372"/>
      <c r="D657" s="373"/>
      <c r="E657" s="374"/>
      <c r="F657" s="375"/>
      <c r="G657" s="375"/>
      <c r="H657" s="375"/>
      <c r="I657" s="375"/>
      <c r="J657" s="375"/>
      <c r="K657" s="375"/>
      <c r="L657" s="375"/>
      <c r="M657" s="375"/>
      <c r="N657" s="375"/>
      <c r="O657" s="376"/>
      <c r="P657" s="375"/>
      <c r="Q657" s="375"/>
      <c r="R657" s="375"/>
      <c r="S657" s="375"/>
      <c r="T657" s="375"/>
      <c r="U657" s="375"/>
      <c r="V657" s="375"/>
      <c r="W657" s="375"/>
      <c r="X657" s="375"/>
      <c r="Y657" s="375"/>
      <c r="Z657" s="375"/>
      <c r="AA657" s="376"/>
      <c r="AB657" s="376"/>
      <c r="AC657" s="377"/>
      <c r="AD657" s="377"/>
      <c r="AE657" s="377" t="e">
        <f>IF(#REF!=#REF!,1,0)</f>
        <v>#REF!</v>
      </c>
      <c r="AF657" s="378"/>
      <c r="AG657" s="378"/>
      <c r="AH657" s="378"/>
      <c r="AI657" s="378"/>
    </row>
    <row r="658" spans="2:35" s="379" customFormat="1">
      <c r="B658" s="371"/>
      <c r="C658" s="372"/>
      <c r="D658" s="373"/>
      <c r="E658" s="374"/>
      <c r="F658" s="375"/>
      <c r="G658" s="375"/>
      <c r="H658" s="375"/>
      <c r="I658" s="375"/>
      <c r="J658" s="375"/>
      <c r="K658" s="375"/>
      <c r="L658" s="375"/>
      <c r="M658" s="375"/>
      <c r="N658" s="375"/>
      <c r="O658" s="376"/>
      <c r="P658" s="375"/>
      <c r="Q658" s="375"/>
      <c r="R658" s="375"/>
      <c r="S658" s="375"/>
      <c r="T658" s="375"/>
      <c r="U658" s="375"/>
      <c r="V658" s="375"/>
      <c r="W658" s="375"/>
      <c r="X658" s="375"/>
      <c r="Y658" s="375"/>
      <c r="Z658" s="375"/>
      <c r="AA658" s="376"/>
      <c r="AB658" s="376"/>
      <c r="AC658" s="377"/>
      <c r="AD658" s="377"/>
      <c r="AE658" s="377" t="e">
        <f>IF(#REF!=#REF!,1,0)</f>
        <v>#REF!</v>
      </c>
      <c r="AF658" s="378"/>
      <c r="AG658" s="378"/>
      <c r="AH658" s="378"/>
      <c r="AI658" s="378"/>
    </row>
    <row r="659" spans="2:35" s="379" customFormat="1">
      <c r="B659" s="371"/>
      <c r="C659" s="372"/>
      <c r="D659" s="373"/>
      <c r="E659" s="374"/>
      <c r="F659" s="375"/>
      <c r="G659" s="375"/>
      <c r="H659" s="375"/>
      <c r="I659" s="375"/>
      <c r="J659" s="375"/>
      <c r="K659" s="375"/>
      <c r="L659" s="375"/>
      <c r="M659" s="375"/>
      <c r="N659" s="375"/>
      <c r="O659" s="376"/>
      <c r="P659" s="375"/>
      <c r="Q659" s="375"/>
      <c r="R659" s="375"/>
      <c r="S659" s="375"/>
      <c r="T659" s="375"/>
      <c r="U659" s="375"/>
      <c r="V659" s="375"/>
      <c r="W659" s="375"/>
      <c r="X659" s="375"/>
      <c r="Y659" s="375"/>
      <c r="Z659" s="375"/>
      <c r="AA659" s="376"/>
      <c r="AB659" s="376"/>
      <c r="AC659" s="377"/>
      <c r="AD659" s="377"/>
      <c r="AE659" s="377" t="e">
        <f>IF(#REF!=#REF!,1,0)</f>
        <v>#REF!</v>
      </c>
      <c r="AF659" s="378"/>
      <c r="AG659" s="378"/>
      <c r="AH659" s="378"/>
      <c r="AI659" s="378"/>
    </row>
    <row r="660" spans="2:35" s="379" customFormat="1">
      <c r="B660" s="371"/>
      <c r="C660" s="372"/>
      <c r="D660" s="373"/>
      <c r="E660" s="374"/>
      <c r="F660" s="375"/>
      <c r="G660" s="375"/>
      <c r="H660" s="375"/>
      <c r="I660" s="375"/>
      <c r="J660" s="375"/>
      <c r="K660" s="375"/>
      <c r="L660" s="375"/>
      <c r="M660" s="375"/>
      <c r="N660" s="375"/>
      <c r="O660" s="376"/>
      <c r="P660" s="375"/>
      <c r="Q660" s="375"/>
      <c r="R660" s="375"/>
      <c r="S660" s="375"/>
      <c r="T660" s="375"/>
      <c r="U660" s="375"/>
      <c r="V660" s="375"/>
      <c r="W660" s="375"/>
      <c r="X660" s="375"/>
      <c r="Y660" s="375"/>
      <c r="Z660" s="375"/>
      <c r="AA660" s="376"/>
      <c r="AB660" s="376"/>
      <c r="AC660" s="377"/>
      <c r="AD660" s="377"/>
      <c r="AE660" s="377" t="e">
        <f>IF(#REF!=#REF!,1,0)</f>
        <v>#REF!</v>
      </c>
      <c r="AF660" s="378"/>
      <c r="AG660" s="378"/>
      <c r="AH660" s="378"/>
      <c r="AI660" s="378"/>
    </row>
    <row r="661" spans="2:35" s="379" customFormat="1">
      <c r="B661" s="371"/>
      <c r="C661" s="372"/>
      <c r="D661" s="373"/>
      <c r="E661" s="374"/>
      <c r="F661" s="375"/>
      <c r="G661" s="375"/>
      <c r="H661" s="375"/>
      <c r="I661" s="375"/>
      <c r="J661" s="375"/>
      <c r="K661" s="375"/>
      <c r="L661" s="375"/>
      <c r="M661" s="375"/>
      <c r="N661" s="375"/>
      <c r="O661" s="376"/>
      <c r="P661" s="375"/>
      <c r="Q661" s="375"/>
      <c r="R661" s="375"/>
      <c r="S661" s="375"/>
      <c r="T661" s="375"/>
      <c r="U661" s="375"/>
      <c r="V661" s="375"/>
      <c r="W661" s="375"/>
      <c r="X661" s="375"/>
      <c r="Y661" s="375"/>
      <c r="Z661" s="375"/>
      <c r="AA661" s="376"/>
      <c r="AB661" s="376"/>
      <c r="AC661" s="377"/>
      <c r="AD661" s="377"/>
      <c r="AE661" s="377" t="e">
        <f>IF(#REF!=#REF!,1,0)</f>
        <v>#REF!</v>
      </c>
      <c r="AF661" s="378"/>
      <c r="AG661" s="378"/>
      <c r="AH661" s="378"/>
      <c r="AI661" s="378"/>
    </row>
    <row r="662" spans="2:35" s="379" customFormat="1">
      <c r="B662" s="371"/>
      <c r="C662" s="372"/>
      <c r="D662" s="373"/>
      <c r="E662" s="374"/>
      <c r="F662" s="375"/>
      <c r="G662" s="375"/>
      <c r="H662" s="375"/>
      <c r="I662" s="375"/>
      <c r="J662" s="375"/>
      <c r="K662" s="375"/>
      <c r="L662" s="375"/>
      <c r="M662" s="375"/>
      <c r="N662" s="375"/>
      <c r="O662" s="376"/>
      <c r="P662" s="375"/>
      <c r="Q662" s="375"/>
      <c r="R662" s="375"/>
      <c r="S662" s="375"/>
      <c r="T662" s="375"/>
      <c r="U662" s="375"/>
      <c r="V662" s="375"/>
      <c r="W662" s="375"/>
      <c r="X662" s="375"/>
      <c r="Y662" s="375"/>
      <c r="Z662" s="375"/>
      <c r="AA662" s="376"/>
      <c r="AB662" s="376"/>
      <c r="AC662" s="377"/>
      <c r="AD662" s="377"/>
      <c r="AE662" s="377" t="e">
        <f>IF(#REF!=#REF!,1,0)</f>
        <v>#REF!</v>
      </c>
      <c r="AF662" s="378"/>
      <c r="AG662" s="378"/>
      <c r="AH662" s="378"/>
      <c r="AI662" s="378"/>
    </row>
    <row r="663" spans="2:35" s="379" customFormat="1">
      <c r="B663" s="371"/>
      <c r="C663" s="372"/>
      <c r="D663" s="373"/>
      <c r="E663" s="374"/>
      <c r="F663" s="375"/>
      <c r="G663" s="375"/>
      <c r="H663" s="375"/>
      <c r="I663" s="375"/>
      <c r="J663" s="375"/>
      <c r="K663" s="375"/>
      <c r="L663" s="375"/>
      <c r="M663" s="375"/>
      <c r="N663" s="375"/>
      <c r="O663" s="376"/>
      <c r="P663" s="375"/>
      <c r="Q663" s="375"/>
      <c r="R663" s="375"/>
      <c r="S663" s="375"/>
      <c r="T663" s="375"/>
      <c r="U663" s="375"/>
      <c r="V663" s="375"/>
      <c r="W663" s="375"/>
      <c r="X663" s="375"/>
      <c r="Y663" s="375"/>
      <c r="Z663" s="375"/>
      <c r="AA663" s="376"/>
      <c r="AB663" s="376"/>
      <c r="AC663" s="377"/>
      <c r="AD663" s="377"/>
      <c r="AE663" s="377" t="e">
        <f>IF(#REF!=#REF!,1,0)</f>
        <v>#REF!</v>
      </c>
      <c r="AF663" s="378"/>
      <c r="AG663" s="378"/>
      <c r="AH663" s="378"/>
      <c r="AI663" s="378"/>
    </row>
    <row r="664" spans="2:35" s="379" customFormat="1">
      <c r="B664" s="371"/>
      <c r="C664" s="372"/>
      <c r="D664" s="373"/>
      <c r="E664" s="374"/>
      <c r="F664" s="375"/>
      <c r="G664" s="375"/>
      <c r="H664" s="375"/>
      <c r="I664" s="375"/>
      <c r="J664" s="375"/>
      <c r="K664" s="375"/>
      <c r="L664" s="375"/>
      <c r="M664" s="375"/>
      <c r="N664" s="375"/>
      <c r="O664" s="376"/>
      <c r="P664" s="375"/>
      <c r="Q664" s="375"/>
      <c r="R664" s="375"/>
      <c r="S664" s="375"/>
      <c r="T664" s="375"/>
      <c r="U664" s="375"/>
      <c r="V664" s="375"/>
      <c r="W664" s="375"/>
      <c r="X664" s="375"/>
      <c r="Y664" s="375"/>
      <c r="Z664" s="375"/>
      <c r="AA664" s="376"/>
      <c r="AB664" s="376"/>
      <c r="AC664" s="377"/>
      <c r="AD664" s="377"/>
      <c r="AE664" s="377" t="e">
        <f>IF(#REF!=#REF!,1,0)</f>
        <v>#REF!</v>
      </c>
      <c r="AF664" s="378"/>
      <c r="AG664" s="378"/>
      <c r="AH664" s="378"/>
      <c r="AI664" s="378"/>
    </row>
    <row r="665" spans="2:35" s="379" customFormat="1">
      <c r="B665" s="371"/>
      <c r="C665" s="372"/>
      <c r="D665" s="373"/>
      <c r="E665" s="374"/>
      <c r="F665" s="375"/>
      <c r="G665" s="375"/>
      <c r="H665" s="375"/>
      <c r="I665" s="375"/>
      <c r="J665" s="375"/>
      <c r="K665" s="375"/>
      <c r="L665" s="375"/>
      <c r="M665" s="375"/>
      <c r="N665" s="375"/>
      <c r="O665" s="376"/>
      <c r="P665" s="375"/>
      <c r="Q665" s="375"/>
      <c r="R665" s="375"/>
      <c r="S665" s="375"/>
      <c r="T665" s="375"/>
      <c r="U665" s="375"/>
      <c r="V665" s="375"/>
      <c r="W665" s="375"/>
      <c r="X665" s="375"/>
      <c r="Y665" s="375"/>
      <c r="Z665" s="375"/>
      <c r="AA665" s="376"/>
      <c r="AB665" s="376"/>
      <c r="AC665" s="377"/>
      <c r="AD665" s="377"/>
      <c r="AE665" s="377" t="e">
        <f>IF(#REF!=#REF!,1,0)</f>
        <v>#REF!</v>
      </c>
      <c r="AF665" s="378"/>
      <c r="AG665" s="378"/>
      <c r="AH665" s="378"/>
      <c r="AI665" s="378"/>
    </row>
    <row r="666" spans="2:35" s="379" customFormat="1">
      <c r="B666" s="371"/>
      <c r="C666" s="372"/>
      <c r="D666" s="373"/>
      <c r="E666" s="374"/>
      <c r="F666" s="375"/>
      <c r="G666" s="375"/>
      <c r="H666" s="375"/>
      <c r="I666" s="375"/>
      <c r="J666" s="375"/>
      <c r="K666" s="375"/>
      <c r="L666" s="375"/>
      <c r="M666" s="375"/>
      <c r="N666" s="375"/>
      <c r="O666" s="376"/>
      <c r="P666" s="375"/>
      <c r="Q666" s="375"/>
      <c r="R666" s="375"/>
      <c r="S666" s="375"/>
      <c r="T666" s="375"/>
      <c r="U666" s="375"/>
      <c r="V666" s="375"/>
      <c r="W666" s="375"/>
      <c r="X666" s="375"/>
      <c r="Y666" s="375"/>
      <c r="Z666" s="375"/>
      <c r="AA666" s="376"/>
      <c r="AB666" s="376"/>
      <c r="AC666" s="377"/>
      <c r="AD666" s="377"/>
      <c r="AE666" s="377" t="e">
        <f>IF(#REF!=#REF!,1,0)</f>
        <v>#REF!</v>
      </c>
      <c r="AF666" s="378"/>
      <c r="AG666" s="378"/>
      <c r="AH666" s="378"/>
      <c r="AI666" s="378"/>
    </row>
    <row r="667" spans="2:35" s="379" customFormat="1">
      <c r="B667" s="371"/>
      <c r="C667" s="372"/>
      <c r="D667" s="373"/>
      <c r="E667" s="374"/>
      <c r="F667" s="375"/>
      <c r="G667" s="375"/>
      <c r="H667" s="375"/>
      <c r="I667" s="375"/>
      <c r="J667" s="375"/>
      <c r="K667" s="375"/>
      <c r="L667" s="375"/>
      <c r="M667" s="375"/>
      <c r="N667" s="375"/>
      <c r="O667" s="376"/>
      <c r="P667" s="375"/>
      <c r="Q667" s="375"/>
      <c r="R667" s="375"/>
      <c r="S667" s="375"/>
      <c r="T667" s="375"/>
      <c r="U667" s="375"/>
      <c r="V667" s="375"/>
      <c r="W667" s="375"/>
      <c r="X667" s="375"/>
      <c r="Y667" s="375"/>
      <c r="Z667" s="375"/>
      <c r="AA667" s="376"/>
      <c r="AB667" s="376"/>
      <c r="AC667" s="377"/>
      <c r="AD667" s="377"/>
      <c r="AE667" s="377" t="e">
        <f>IF(#REF!=#REF!,1,0)</f>
        <v>#REF!</v>
      </c>
      <c r="AF667" s="378"/>
      <c r="AG667" s="378"/>
      <c r="AH667" s="378"/>
      <c r="AI667" s="378"/>
    </row>
    <row r="668" spans="2:35" s="379" customFormat="1">
      <c r="B668" s="371"/>
      <c r="C668" s="372"/>
      <c r="D668" s="373"/>
      <c r="E668" s="374"/>
      <c r="F668" s="375"/>
      <c r="G668" s="375"/>
      <c r="H668" s="375"/>
      <c r="I668" s="375"/>
      <c r="J668" s="375"/>
      <c r="K668" s="375"/>
      <c r="L668" s="375"/>
      <c r="M668" s="375"/>
      <c r="N668" s="375"/>
      <c r="O668" s="376"/>
      <c r="P668" s="375"/>
      <c r="Q668" s="375"/>
      <c r="R668" s="375"/>
      <c r="S668" s="375"/>
      <c r="T668" s="375"/>
      <c r="U668" s="375"/>
      <c r="V668" s="375"/>
      <c r="W668" s="375"/>
      <c r="X668" s="375"/>
      <c r="Y668" s="375"/>
      <c r="Z668" s="375"/>
      <c r="AA668" s="376"/>
      <c r="AB668" s="376"/>
      <c r="AC668" s="377"/>
      <c r="AD668" s="377"/>
      <c r="AE668" s="377" t="e">
        <f>IF(#REF!=#REF!,1,0)</f>
        <v>#REF!</v>
      </c>
      <c r="AF668" s="378"/>
      <c r="AG668" s="378"/>
      <c r="AH668" s="378"/>
      <c r="AI668" s="378"/>
    </row>
    <row r="669" spans="2:35" s="379" customFormat="1">
      <c r="B669" s="371"/>
      <c r="C669" s="372"/>
      <c r="D669" s="373"/>
      <c r="E669" s="374"/>
      <c r="F669" s="375"/>
      <c r="G669" s="375"/>
      <c r="H669" s="375"/>
      <c r="I669" s="375"/>
      <c r="J669" s="375"/>
      <c r="K669" s="375"/>
      <c r="L669" s="375"/>
      <c r="M669" s="375"/>
      <c r="N669" s="375"/>
      <c r="O669" s="376"/>
      <c r="P669" s="375"/>
      <c r="Q669" s="375"/>
      <c r="R669" s="375"/>
      <c r="S669" s="375"/>
      <c r="T669" s="375"/>
      <c r="U669" s="375"/>
      <c r="V669" s="375"/>
      <c r="W669" s="375"/>
      <c r="X669" s="375"/>
      <c r="Y669" s="375"/>
      <c r="Z669" s="375"/>
      <c r="AA669" s="376"/>
      <c r="AB669" s="376"/>
      <c r="AC669" s="377"/>
      <c r="AD669" s="377"/>
      <c r="AE669" s="377" t="e">
        <f>IF(#REF!=#REF!,1,0)</f>
        <v>#REF!</v>
      </c>
      <c r="AF669" s="378"/>
      <c r="AG669" s="378"/>
      <c r="AH669" s="378"/>
      <c r="AI669" s="378"/>
    </row>
    <row r="670" spans="2:35" s="379" customFormat="1">
      <c r="B670" s="371"/>
      <c r="C670" s="372"/>
      <c r="D670" s="373"/>
      <c r="E670" s="374"/>
      <c r="F670" s="375"/>
      <c r="G670" s="375"/>
      <c r="H670" s="375"/>
      <c r="I670" s="375"/>
      <c r="J670" s="375"/>
      <c r="K670" s="375"/>
      <c r="L670" s="375"/>
      <c r="M670" s="375"/>
      <c r="N670" s="375"/>
      <c r="O670" s="376"/>
      <c r="P670" s="375"/>
      <c r="Q670" s="375"/>
      <c r="R670" s="375"/>
      <c r="S670" s="375"/>
      <c r="T670" s="375"/>
      <c r="U670" s="375"/>
      <c r="V670" s="375"/>
      <c r="W670" s="375"/>
      <c r="X670" s="375"/>
      <c r="Y670" s="375"/>
      <c r="Z670" s="375"/>
      <c r="AA670" s="376"/>
      <c r="AB670" s="376"/>
      <c r="AC670" s="377"/>
      <c r="AD670" s="377"/>
      <c r="AE670" s="377" t="e">
        <f>IF(#REF!=#REF!,1,0)</f>
        <v>#REF!</v>
      </c>
      <c r="AF670" s="378"/>
      <c r="AG670" s="378"/>
      <c r="AH670" s="378"/>
      <c r="AI670" s="378"/>
    </row>
    <row r="671" spans="2:35" s="379" customFormat="1">
      <c r="B671" s="371"/>
      <c r="C671" s="372"/>
      <c r="D671" s="373"/>
      <c r="E671" s="374"/>
      <c r="F671" s="375"/>
      <c r="G671" s="375"/>
      <c r="H671" s="375"/>
      <c r="I671" s="375"/>
      <c r="J671" s="375"/>
      <c r="K671" s="375"/>
      <c r="L671" s="375"/>
      <c r="M671" s="375"/>
      <c r="N671" s="375"/>
      <c r="O671" s="376"/>
      <c r="P671" s="375"/>
      <c r="Q671" s="375"/>
      <c r="R671" s="375"/>
      <c r="S671" s="375"/>
      <c r="T671" s="375"/>
      <c r="U671" s="375"/>
      <c r="V671" s="375"/>
      <c r="W671" s="375"/>
      <c r="X671" s="375"/>
      <c r="Y671" s="375"/>
      <c r="Z671" s="375"/>
      <c r="AA671" s="376"/>
      <c r="AB671" s="376"/>
      <c r="AC671" s="377"/>
      <c r="AD671" s="377"/>
      <c r="AE671" s="377" t="e">
        <f>IF(#REF!=#REF!,1,0)</f>
        <v>#REF!</v>
      </c>
      <c r="AF671" s="378"/>
      <c r="AG671" s="378"/>
      <c r="AH671" s="378"/>
      <c r="AI671" s="378"/>
    </row>
    <row r="672" spans="2:35" s="379" customFormat="1">
      <c r="B672" s="371"/>
      <c r="C672" s="372"/>
      <c r="D672" s="373"/>
      <c r="E672" s="374"/>
      <c r="F672" s="375"/>
      <c r="G672" s="375"/>
      <c r="H672" s="375"/>
      <c r="I672" s="375"/>
      <c r="J672" s="375"/>
      <c r="K672" s="375"/>
      <c r="L672" s="375"/>
      <c r="M672" s="375"/>
      <c r="N672" s="375"/>
      <c r="O672" s="376"/>
      <c r="P672" s="375"/>
      <c r="Q672" s="375"/>
      <c r="R672" s="375"/>
      <c r="S672" s="375"/>
      <c r="T672" s="375"/>
      <c r="U672" s="375"/>
      <c r="V672" s="375"/>
      <c r="W672" s="375"/>
      <c r="X672" s="375"/>
      <c r="Y672" s="375"/>
      <c r="Z672" s="375"/>
      <c r="AA672" s="376"/>
      <c r="AB672" s="376"/>
      <c r="AC672" s="377"/>
      <c r="AD672" s="377"/>
      <c r="AE672" s="377" t="e">
        <f>IF(#REF!=#REF!,1,0)</f>
        <v>#REF!</v>
      </c>
      <c r="AF672" s="378"/>
      <c r="AG672" s="378"/>
      <c r="AH672" s="378"/>
      <c r="AI672" s="378"/>
    </row>
    <row r="673" spans="2:35" s="379" customFormat="1">
      <c r="B673" s="371"/>
      <c r="C673" s="372"/>
      <c r="D673" s="373"/>
      <c r="E673" s="374"/>
      <c r="F673" s="375"/>
      <c r="G673" s="375"/>
      <c r="H673" s="375"/>
      <c r="I673" s="375"/>
      <c r="J673" s="375"/>
      <c r="K673" s="375"/>
      <c r="L673" s="375"/>
      <c r="M673" s="375"/>
      <c r="N673" s="375"/>
      <c r="O673" s="376"/>
      <c r="P673" s="375"/>
      <c r="Q673" s="375"/>
      <c r="R673" s="375"/>
      <c r="S673" s="375"/>
      <c r="T673" s="375"/>
      <c r="U673" s="375"/>
      <c r="V673" s="375"/>
      <c r="W673" s="375"/>
      <c r="X673" s="375"/>
      <c r="Y673" s="375"/>
      <c r="Z673" s="375"/>
      <c r="AA673" s="376"/>
      <c r="AB673" s="376"/>
      <c r="AC673" s="377"/>
      <c r="AD673" s="377"/>
      <c r="AE673" s="377" t="e">
        <f>IF(#REF!=#REF!,1,0)</f>
        <v>#REF!</v>
      </c>
      <c r="AF673" s="378"/>
      <c r="AG673" s="378"/>
      <c r="AH673" s="378"/>
      <c r="AI673" s="378"/>
    </row>
    <row r="674" spans="2:35" s="379" customFormat="1">
      <c r="B674" s="371"/>
      <c r="C674" s="372"/>
      <c r="D674" s="373"/>
      <c r="E674" s="374"/>
      <c r="F674" s="375"/>
      <c r="G674" s="375"/>
      <c r="H674" s="375"/>
      <c r="I674" s="375"/>
      <c r="J674" s="375"/>
      <c r="K674" s="375"/>
      <c r="L674" s="375"/>
      <c r="M674" s="375"/>
      <c r="N674" s="375"/>
      <c r="O674" s="376"/>
      <c r="P674" s="375"/>
      <c r="Q674" s="375"/>
      <c r="R674" s="375"/>
      <c r="S674" s="375"/>
      <c r="T674" s="375"/>
      <c r="U674" s="375"/>
      <c r="V674" s="375"/>
      <c r="W674" s="375"/>
      <c r="X674" s="375"/>
      <c r="Y674" s="375"/>
      <c r="Z674" s="375"/>
      <c r="AA674" s="376"/>
      <c r="AB674" s="376"/>
      <c r="AC674" s="377"/>
      <c r="AD674" s="377"/>
      <c r="AE674" s="377" t="e">
        <f>IF(#REF!=#REF!,1,0)</f>
        <v>#REF!</v>
      </c>
      <c r="AF674" s="378"/>
      <c r="AG674" s="378"/>
      <c r="AH674" s="378"/>
      <c r="AI674" s="378"/>
    </row>
    <row r="675" spans="2:35" s="379" customFormat="1">
      <c r="B675" s="371"/>
      <c r="C675" s="372"/>
      <c r="D675" s="373"/>
      <c r="E675" s="374"/>
      <c r="F675" s="375"/>
      <c r="G675" s="375"/>
      <c r="H675" s="375"/>
      <c r="I675" s="375"/>
      <c r="J675" s="375"/>
      <c r="K675" s="375"/>
      <c r="L675" s="375"/>
      <c r="M675" s="375"/>
      <c r="N675" s="375"/>
      <c r="O675" s="376"/>
      <c r="P675" s="375"/>
      <c r="Q675" s="375"/>
      <c r="R675" s="375"/>
      <c r="S675" s="375"/>
      <c r="T675" s="375"/>
      <c r="U675" s="375"/>
      <c r="V675" s="375"/>
      <c r="W675" s="375"/>
      <c r="X675" s="375"/>
      <c r="Y675" s="375"/>
      <c r="Z675" s="375"/>
      <c r="AA675" s="376"/>
      <c r="AB675" s="376"/>
      <c r="AC675" s="377"/>
      <c r="AD675" s="377"/>
      <c r="AE675" s="377" t="e">
        <f>IF(#REF!=#REF!,1,0)</f>
        <v>#REF!</v>
      </c>
      <c r="AF675" s="378"/>
      <c r="AG675" s="378"/>
      <c r="AH675" s="378"/>
      <c r="AI675" s="378"/>
    </row>
    <row r="676" spans="2:35" s="379" customFormat="1">
      <c r="B676" s="371"/>
      <c r="C676" s="372"/>
      <c r="D676" s="373"/>
      <c r="E676" s="374"/>
      <c r="F676" s="375"/>
      <c r="G676" s="375"/>
      <c r="H676" s="375"/>
      <c r="I676" s="375"/>
      <c r="J676" s="375"/>
      <c r="K676" s="375"/>
      <c r="L676" s="375"/>
      <c r="M676" s="375"/>
      <c r="N676" s="375"/>
      <c r="O676" s="376"/>
      <c r="P676" s="375"/>
      <c r="Q676" s="375"/>
      <c r="R676" s="375"/>
      <c r="S676" s="375"/>
      <c r="T676" s="375"/>
      <c r="U676" s="375"/>
      <c r="V676" s="375"/>
      <c r="W676" s="375"/>
      <c r="X676" s="375"/>
      <c r="Y676" s="375"/>
      <c r="Z676" s="375"/>
      <c r="AA676" s="376"/>
      <c r="AB676" s="376"/>
      <c r="AC676" s="377"/>
      <c r="AD676" s="377"/>
      <c r="AE676" s="377" t="e">
        <f>IF(#REF!=#REF!,1,0)</f>
        <v>#REF!</v>
      </c>
      <c r="AF676" s="378"/>
      <c r="AG676" s="378"/>
      <c r="AH676" s="378"/>
      <c r="AI676" s="378"/>
    </row>
    <row r="677" spans="2:35" s="379" customFormat="1">
      <c r="B677" s="371"/>
      <c r="C677" s="372"/>
      <c r="D677" s="373"/>
      <c r="E677" s="374"/>
      <c r="F677" s="375"/>
      <c r="G677" s="375"/>
      <c r="H677" s="375"/>
      <c r="I677" s="375"/>
      <c r="J677" s="375"/>
      <c r="K677" s="375"/>
      <c r="L677" s="375"/>
      <c r="M677" s="375"/>
      <c r="N677" s="375"/>
      <c r="O677" s="376"/>
      <c r="P677" s="375"/>
      <c r="Q677" s="375"/>
      <c r="R677" s="375"/>
      <c r="S677" s="375"/>
      <c r="T677" s="375"/>
      <c r="U677" s="375"/>
      <c r="V677" s="375"/>
      <c r="W677" s="375"/>
      <c r="X677" s="375"/>
      <c r="Y677" s="375"/>
      <c r="Z677" s="375"/>
      <c r="AA677" s="376"/>
      <c r="AB677" s="376"/>
      <c r="AC677" s="377"/>
      <c r="AD677" s="377"/>
      <c r="AE677" s="377" t="e">
        <f>IF(#REF!=#REF!,1,0)</f>
        <v>#REF!</v>
      </c>
      <c r="AF677" s="378"/>
      <c r="AG677" s="378"/>
      <c r="AH677" s="378"/>
      <c r="AI677" s="378"/>
    </row>
    <row r="678" spans="2:35" s="379" customFormat="1">
      <c r="B678" s="371"/>
      <c r="C678" s="372"/>
      <c r="D678" s="373"/>
      <c r="E678" s="374"/>
      <c r="F678" s="375"/>
      <c r="G678" s="375"/>
      <c r="H678" s="375"/>
      <c r="I678" s="375"/>
      <c r="J678" s="375"/>
      <c r="K678" s="375"/>
      <c r="L678" s="375"/>
      <c r="M678" s="375"/>
      <c r="N678" s="375"/>
      <c r="O678" s="376"/>
      <c r="P678" s="375"/>
      <c r="Q678" s="375"/>
      <c r="R678" s="375"/>
      <c r="S678" s="375"/>
      <c r="T678" s="375"/>
      <c r="U678" s="375"/>
      <c r="V678" s="375"/>
      <c r="W678" s="375"/>
      <c r="X678" s="375"/>
      <c r="Y678" s="375"/>
      <c r="Z678" s="375"/>
      <c r="AA678" s="376"/>
      <c r="AB678" s="376"/>
      <c r="AC678" s="377"/>
      <c r="AD678" s="377"/>
      <c r="AE678" s="377" t="e">
        <f>IF(#REF!=#REF!,1,0)</f>
        <v>#REF!</v>
      </c>
      <c r="AF678" s="378"/>
      <c r="AG678" s="378"/>
      <c r="AH678" s="378"/>
      <c r="AI678" s="378"/>
    </row>
    <row r="679" spans="2:35" s="379" customFormat="1">
      <c r="B679" s="371"/>
      <c r="C679" s="372"/>
      <c r="D679" s="373"/>
      <c r="E679" s="374"/>
      <c r="F679" s="375"/>
      <c r="G679" s="375"/>
      <c r="H679" s="375"/>
      <c r="I679" s="375"/>
      <c r="J679" s="375"/>
      <c r="K679" s="375"/>
      <c r="L679" s="375"/>
      <c r="M679" s="375"/>
      <c r="N679" s="375"/>
      <c r="O679" s="376"/>
      <c r="P679" s="375"/>
      <c r="Q679" s="375"/>
      <c r="R679" s="375"/>
      <c r="S679" s="375"/>
      <c r="T679" s="375"/>
      <c r="U679" s="375"/>
      <c r="V679" s="375"/>
      <c r="W679" s="375"/>
      <c r="X679" s="375"/>
      <c r="Y679" s="375"/>
      <c r="Z679" s="375"/>
      <c r="AA679" s="376"/>
      <c r="AB679" s="376"/>
      <c r="AC679" s="377"/>
      <c r="AD679" s="377"/>
      <c r="AE679" s="377" t="e">
        <f>IF(#REF!=#REF!,1,0)</f>
        <v>#REF!</v>
      </c>
      <c r="AF679" s="378"/>
      <c r="AG679" s="378"/>
      <c r="AH679" s="378"/>
      <c r="AI679" s="378"/>
    </row>
    <row r="680" spans="2:35" s="379" customFormat="1">
      <c r="B680" s="371"/>
      <c r="C680" s="372"/>
      <c r="D680" s="373"/>
      <c r="E680" s="374"/>
      <c r="F680" s="375"/>
      <c r="G680" s="375"/>
      <c r="H680" s="375"/>
      <c r="I680" s="375"/>
      <c r="J680" s="375"/>
      <c r="K680" s="375"/>
      <c r="L680" s="375"/>
      <c r="M680" s="375"/>
      <c r="N680" s="375"/>
      <c r="O680" s="376"/>
      <c r="P680" s="375"/>
      <c r="Q680" s="375"/>
      <c r="R680" s="375"/>
      <c r="S680" s="375"/>
      <c r="T680" s="375"/>
      <c r="U680" s="375"/>
      <c r="V680" s="375"/>
      <c r="W680" s="375"/>
      <c r="X680" s="375"/>
      <c r="Y680" s="375"/>
      <c r="Z680" s="375"/>
      <c r="AA680" s="376"/>
      <c r="AB680" s="376"/>
      <c r="AC680" s="377"/>
      <c r="AD680" s="377"/>
      <c r="AE680" s="377" t="e">
        <f>IF(#REF!=#REF!,1,0)</f>
        <v>#REF!</v>
      </c>
      <c r="AF680" s="378"/>
      <c r="AG680" s="378"/>
      <c r="AH680" s="378"/>
      <c r="AI680" s="378"/>
    </row>
    <row r="681" spans="2:35" s="379" customFormat="1">
      <c r="B681" s="371"/>
      <c r="C681" s="372"/>
      <c r="D681" s="373"/>
      <c r="E681" s="374"/>
      <c r="F681" s="375"/>
      <c r="G681" s="375"/>
      <c r="H681" s="375"/>
      <c r="I681" s="375"/>
      <c r="J681" s="375"/>
      <c r="K681" s="375"/>
      <c r="L681" s="375"/>
      <c r="M681" s="375"/>
      <c r="N681" s="375"/>
      <c r="O681" s="376"/>
      <c r="P681" s="375"/>
      <c r="Q681" s="375"/>
      <c r="R681" s="375"/>
      <c r="S681" s="375"/>
      <c r="T681" s="375"/>
      <c r="U681" s="375"/>
      <c r="V681" s="375"/>
      <c r="W681" s="375"/>
      <c r="X681" s="375"/>
      <c r="Y681" s="375"/>
      <c r="Z681" s="375"/>
      <c r="AA681" s="376"/>
      <c r="AB681" s="376"/>
      <c r="AC681" s="377"/>
      <c r="AD681" s="377"/>
      <c r="AE681" s="377" t="e">
        <f>IF(#REF!=#REF!,1,0)</f>
        <v>#REF!</v>
      </c>
      <c r="AF681" s="378"/>
      <c r="AG681" s="378"/>
      <c r="AH681" s="378"/>
      <c r="AI681" s="378"/>
    </row>
    <row r="682" spans="2:35" s="379" customFormat="1">
      <c r="B682" s="371"/>
      <c r="C682" s="372"/>
      <c r="D682" s="373"/>
      <c r="E682" s="374"/>
      <c r="F682" s="375"/>
      <c r="G682" s="375"/>
      <c r="H682" s="375"/>
      <c r="I682" s="375"/>
      <c r="J682" s="375"/>
      <c r="K682" s="375"/>
      <c r="L682" s="375"/>
      <c r="M682" s="375"/>
      <c r="N682" s="375"/>
      <c r="O682" s="376"/>
      <c r="P682" s="375"/>
      <c r="Q682" s="375"/>
      <c r="R682" s="375"/>
      <c r="S682" s="375"/>
      <c r="T682" s="375"/>
      <c r="U682" s="375"/>
      <c r="V682" s="375"/>
      <c r="W682" s="375"/>
      <c r="X682" s="375"/>
      <c r="Y682" s="375"/>
      <c r="Z682" s="375"/>
      <c r="AA682" s="376"/>
      <c r="AB682" s="376"/>
      <c r="AC682" s="377"/>
      <c r="AD682" s="377"/>
      <c r="AE682" s="377" t="e">
        <f>IF(#REF!=#REF!,1,0)</f>
        <v>#REF!</v>
      </c>
      <c r="AF682" s="378"/>
      <c r="AG682" s="378"/>
      <c r="AH682" s="378"/>
      <c r="AI682" s="378"/>
    </row>
    <row r="683" spans="2:35" s="379" customFormat="1">
      <c r="B683" s="371"/>
      <c r="C683" s="372"/>
      <c r="D683" s="373"/>
      <c r="E683" s="374"/>
      <c r="F683" s="375"/>
      <c r="G683" s="375"/>
      <c r="H683" s="375"/>
      <c r="I683" s="375"/>
      <c r="J683" s="375"/>
      <c r="K683" s="375"/>
      <c r="L683" s="375"/>
      <c r="M683" s="375"/>
      <c r="N683" s="375"/>
      <c r="O683" s="376"/>
      <c r="P683" s="375"/>
      <c r="Q683" s="375"/>
      <c r="R683" s="375"/>
      <c r="S683" s="375"/>
      <c r="T683" s="375"/>
      <c r="U683" s="375"/>
      <c r="V683" s="375"/>
      <c r="W683" s="375"/>
      <c r="X683" s="375"/>
      <c r="Y683" s="375"/>
      <c r="Z683" s="375"/>
      <c r="AA683" s="376"/>
      <c r="AB683" s="376"/>
      <c r="AC683" s="377"/>
      <c r="AD683" s="377"/>
      <c r="AE683" s="377" t="e">
        <f>IF(#REF!=#REF!,1,0)</f>
        <v>#REF!</v>
      </c>
      <c r="AF683" s="378"/>
      <c r="AG683" s="378"/>
      <c r="AH683" s="378"/>
      <c r="AI683" s="378"/>
    </row>
    <row r="684" spans="2:35" s="379" customFormat="1">
      <c r="B684" s="371"/>
      <c r="C684" s="372"/>
      <c r="D684" s="373"/>
      <c r="E684" s="374"/>
      <c r="F684" s="375"/>
      <c r="G684" s="375"/>
      <c r="H684" s="375"/>
      <c r="I684" s="375"/>
      <c r="J684" s="375"/>
      <c r="K684" s="375"/>
      <c r="L684" s="375"/>
      <c r="M684" s="375"/>
      <c r="N684" s="375"/>
      <c r="O684" s="376"/>
      <c r="P684" s="375"/>
      <c r="Q684" s="375"/>
      <c r="R684" s="375"/>
      <c r="S684" s="375"/>
      <c r="T684" s="375"/>
      <c r="U684" s="375"/>
      <c r="V684" s="375"/>
      <c r="W684" s="375"/>
      <c r="X684" s="375"/>
      <c r="Y684" s="375"/>
      <c r="Z684" s="375"/>
      <c r="AA684" s="376"/>
      <c r="AB684" s="376"/>
      <c r="AC684" s="377"/>
      <c r="AD684" s="377"/>
      <c r="AE684" s="377" t="e">
        <f>IF(#REF!=#REF!,1,0)</f>
        <v>#REF!</v>
      </c>
      <c r="AF684" s="378"/>
      <c r="AG684" s="378"/>
      <c r="AH684" s="378"/>
      <c r="AI684" s="378"/>
    </row>
    <row r="685" spans="2:35" s="379" customFormat="1">
      <c r="B685" s="371"/>
      <c r="C685" s="372"/>
      <c r="D685" s="373"/>
      <c r="E685" s="374"/>
      <c r="F685" s="375"/>
      <c r="G685" s="375"/>
      <c r="H685" s="375"/>
      <c r="I685" s="375"/>
      <c r="J685" s="375"/>
      <c r="K685" s="375"/>
      <c r="L685" s="375"/>
      <c r="M685" s="375"/>
      <c r="N685" s="375"/>
      <c r="O685" s="376"/>
      <c r="P685" s="375"/>
      <c r="Q685" s="375"/>
      <c r="R685" s="375"/>
      <c r="S685" s="375"/>
      <c r="T685" s="375"/>
      <c r="U685" s="375"/>
      <c r="V685" s="375"/>
      <c r="W685" s="375"/>
      <c r="X685" s="375"/>
      <c r="Y685" s="375"/>
      <c r="Z685" s="375"/>
      <c r="AA685" s="376"/>
      <c r="AB685" s="376"/>
      <c r="AC685" s="377"/>
      <c r="AD685" s="377"/>
      <c r="AE685" s="377" t="e">
        <f>IF(#REF!=#REF!,1,0)</f>
        <v>#REF!</v>
      </c>
      <c r="AF685" s="378"/>
      <c r="AG685" s="378"/>
      <c r="AH685" s="378"/>
      <c r="AI685" s="378"/>
    </row>
    <row r="686" spans="2:35" s="379" customFormat="1">
      <c r="B686" s="371"/>
      <c r="C686" s="372"/>
      <c r="D686" s="373"/>
      <c r="E686" s="374"/>
      <c r="F686" s="375"/>
      <c r="G686" s="375"/>
      <c r="H686" s="375"/>
      <c r="I686" s="375"/>
      <c r="J686" s="375"/>
      <c r="K686" s="375"/>
      <c r="L686" s="375"/>
      <c r="M686" s="375"/>
      <c r="N686" s="375"/>
      <c r="O686" s="376"/>
      <c r="P686" s="375"/>
      <c r="Q686" s="375"/>
      <c r="R686" s="375"/>
      <c r="S686" s="375"/>
      <c r="T686" s="375"/>
      <c r="U686" s="375"/>
      <c r="V686" s="375"/>
      <c r="W686" s="375"/>
      <c r="X686" s="375"/>
      <c r="Y686" s="375"/>
      <c r="Z686" s="375"/>
      <c r="AA686" s="376"/>
      <c r="AB686" s="376"/>
      <c r="AC686" s="377"/>
      <c r="AD686" s="377"/>
      <c r="AE686" s="377" t="e">
        <f>IF(#REF!=#REF!,1,0)</f>
        <v>#REF!</v>
      </c>
      <c r="AF686" s="378"/>
      <c r="AG686" s="378"/>
      <c r="AH686" s="378"/>
      <c r="AI686" s="378"/>
    </row>
    <row r="687" spans="2:35" s="379" customFormat="1">
      <c r="B687" s="371"/>
      <c r="C687" s="372"/>
      <c r="D687" s="373"/>
      <c r="E687" s="374"/>
      <c r="F687" s="375"/>
      <c r="G687" s="375"/>
      <c r="H687" s="375"/>
      <c r="I687" s="375"/>
      <c r="J687" s="375"/>
      <c r="K687" s="375"/>
      <c r="L687" s="375"/>
      <c r="M687" s="375"/>
      <c r="N687" s="375"/>
      <c r="O687" s="376"/>
      <c r="P687" s="375"/>
      <c r="Q687" s="375"/>
      <c r="R687" s="375"/>
      <c r="S687" s="375"/>
      <c r="T687" s="375"/>
      <c r="U687" s="375"/>
      <c r="V687" s="375"/>
      <c r="W687" s="375"/>
      <c r="X687" s="375"/>
      <c r="Y687" s="375"/>
      <c r="Z687" s="375"/>
      <c r="AA687" s="376"/>
      <c r="AB687" s="376"/>
      <c r="AC687" s="377"/>
      <c r="AD687" s="377"/>
      <c r="AE687" s="377" t="e">
        <f>IF(#REF!=#REF!,1,0)</f>
        <v>#REF!</v>
      </c>
      <c r="AF687" s="378"/>
      <c r="AG687" s="378"/>
      <c r="AH687" s="378"/>
      <c r="AI687" s="378"/>
    </row>
    <row r="688" spans="2:35" s="379" customFormat="1">
      <c r="B688" s="371"/>
      <c r="C688" s="372"/>
      <c r="D688" s="373"/>
      <c r="E688" s="374"/>
      <c r="F688" s="375"/>
      <c r="G688" s="375"/>
      <c r="H688" s="375"/>
      <c r="I688" s="375"/>
      <c r="J688" s="375"/>
      <c r="K688" s="375"/>
      <c r="L688" s="375"/>
      <c r="M688" s="375"/>
      <c r="N688" s="375"/>
      <c r="O688" s="376"/>
      <c r="P688" s="375"/>
      <c r="Q688" s="375"/>
      <c r="R688" s="375"/>
      <c r="S688" s="375"/>
      <c r="T688" s="375"/>
      <c r="U688" s="375"/>
      <c r="V688" s="375"/>
      <c r="W688" s="375"/>
      <c r="X688" s="375"/>
      <c r="Y688" s="375"/>
      <c r="Z688" s="375"/>
      <c r="AA688" s="376"/>
      <c r="AB688" s="376"/>
      <c r="AC688" s="377"/>
      <c r="AD688" s="377"/>
      <c r="AE688" s="377" t="e">
        <f>IF(#REF!=#REF!,1,0)</f>
        <v>#REF!</v>
      </c>
      <c r="AF688" s="378"/>
      <c r="AG688" s="378"/>
      <c r="AH688" s="378"/>
      <c r="AI688" s="378"/>
    </row>
    <row r="689" spans="2:35" s="379" customFormat="1">
      <c r="B689" s="371"/>
      <c r="C689" s="372"/>
      <c r="D689" s="373"/>
      <c r="E689" s="374"/>
      <c r="F689" s="375"/>
      <c r="G689" s="375"/>
      <c r="H689" s="375"/>
      <c r="I689" s="375"/>
      <c r="J689" s="375"/>
      <c r="K689" s="375"/>
      <c r="L689" s="375"/>
      <c r="M689" s="375"/>
      <c r="N689" s="375"/>
      <c r="O689" s="376"/>
      <c r="P689" s="375"/>
      <c r="Q689" s="375"/>
      <c r="R689" s="375"/>
      <c r="S689" s="375"/>
      <c r="T689" s="375"/>
      <c r="U689" s="375"/>
      <c r="V689" s="375"/>
      <c r="W689" s="375"/>
      <c r="X689" s="375"/>
      <c r="Y689" s="375"/>
      <c r="Z689" s="375"/>
      <c r="AA689" s="376"/>
      <c r="AB689" s="376"/>
      <c r="AC689" s="377"/>
      <c r="AD689" s="377"/>
      <c r="AE689" s="377" t="e">
        <f>IF(#REF!=#REF!,1,0)</f>
        <v>#REF!</v>
      </c>
      <c r="AF689" s="378"/>
      <c r="AG689" s="378"/>
      <c r="AH689" s="378"/>
      <c r="AI689" s="378"/>
    </row>
    <row r="690" spans="2:35" s="379" customFormat="1">
      <c r="B690" s="371"/>
      <c r="C690" s="372"/>
      <c r="D690" s="373"/>
      <c r="E690" s="374"/>
      <c r="F690" s="375"/>
      <c r="G690" s="375"/>
      <c r="H690" s="375"/>
      <c r="I690" s="375"/>
      <c r="J690" s="375"/>
      <c r="K690" s="375"/>
      <c r="L690" s="375"/>
      <c r="M690" s="375"/>
      <c r="N690" s="375"/>
      <c r="O690" s="376"/>
      <c r="P690" s="375"/>
      <c r="Q690" s="375"/>
      <c r="R690" s="375"/>
      <c r="S690" s="375"/>
      <c r="T690" s="375"/>
      <c r="U690" s="375"/>
      <c r="V690" s="375"/>
      <c r="W690" s="375"/>
      <c r="X690" s="375"/>
      <c r="Y690" s="375"/>
      <c r="Z690" s="375"/>
      <c r="AA690" s="376"/>
      <c r="AB690" s="376"/>
      <c r="AC690" s="377"/>
      <c r="AD690" s="377"/>
      <c r="AE690" s="377" t="e">
        <f>IF(#REF!=#REF!,1,0)</f>
        <v>#REF!</v>
      </c>
      <c r="AF690" s="378"/>
      <c r="AG690" s="378"/>
      <c r="AH690" s="378"/>
      <c r="AI690" s="378"/>
    </row>
    <row r="691" spans="2:35" s="379" customFormat="1">
      <c r="B691" s="371"/>
      <c r="C691" s="372"/>
      <c r="D691" s="373"/>
      <c r="E691" s="374"/>
      <c r="F691" s="375"/>
      <c r="G691" s="375"/>
      <c r="H691" s="375"/>
      <c r="I691" s="375"/>
      <c r="J691" s="375"/>
      <c r="K691" s="375"/>
      <c r="L691" s="375"/>
      <c r="M691" s="375"/>
      <c r="N691" s="375"/>
      <c r="O691" s="376"/>
      <c r="P691" s="375"/>
      <c r="Q691" s="375"/>
      <c r="R691" s="375"/>
      <c r="S691" s="375"/>
      <c r="T691" s="375"/>
      <c r="U691" s="375"/>
      <c r="V691" s="375"/>
      <c r="W691" s="375"/>
      <c r="X691" s="375"/>
      <c r="Y691" s="375"/>
      <c r="Z691" s="375"/>
      <c r="AA691" s="376"/>
      <c r="AB691" s="376"/>
      <c r="AC691" s="377"/>
      <c r="AD691" s="377"/>
      <c r="AE691" s="377" t="e">
        <f>IF(#REF!=#REF!,1,0)</f>
        <v>#REF!</v>
      </c>
      <c r="AF691" s="378"/>
      <c r="AG691" s="378"/>
      <c r="AH691" s="378"/>
      <c r="AI691" s="378"/>
    </row>
    <row r="692" spans="2:35" s="379" customFormat="1">
      <c r="B692" s="371"/>
      <c r="C692" s="372"/>
      <c r="D692" s="373"/>
      <c r="E692" s="374"/>
      <c r="F692" s="375"/>
      <c r="G692" s="375"/>
      <c r="H692" s="375"/>
      <c r="I692" s="375"/>
      <c r="J692" s="375"/>
      <c r="K692" s="375"/>
      <c r="L692" s="375"/>
      <c r="M692" s="375"/>
      <c r="N692" s="375"/>
      <c r="O692" s="376"/>
      <c r="P692" s="375"/>
      <c r="Q692" s="375"/>
      <c r="R692" s="375"/>
      <c r="S692" s="375"/>
      <c r="T692" s="375"/>
      <c r="U692" s="375"/>
      <c r="V692" s="375"/>
      <c r="W692" s="375"/>
      <c r="X692" s="375"/>
      <c r="Y692" s="375"/>
      <c r="Z692" s="375"/>
      <c r="AA692" s="376"/>
      <c r="AB692" s="376"/>
      <c r="AC692" s="377"/>
      <c r="AD692" s="377"/>
      <c r="AE692" s="377" t="e">
        <f>IF(#REF!=#REF!,1,0)</f>
        <v>#REF!</v>
      </c>
      <c r="AF692" s="378"/>
      <c r="AG692" s="378"/>
      <c r="AH692" s="378"/>
      <c r="AI692" s="378"/>
    </row>
    <row r="693" spans="2:35" s="379" customFormat="1">
      <c r="B693" s="371"/>
      <c r="C693" s="372"/>
      <c r="D693" s="373"/>
      <c r="E693" s="374"/>
      <c r="F693" s="375"/>
      <c r="G693" s="375"/>
      <c r="H693" s="375"/>
      <c r="I693" s="375"/>
      <c r="J693" s="375"/>
      <c r="K693" s="375"/>
      <c r="L693" s="375"/>
      <c r="M693" s="375"/>
      <c r="N693" s="375"/>
      <c r="O693" s="376"/>
      <c r="P693" s="375"/>
      <c r="Q693" s="375"/>
      <c r="R693" s="375"/>
      <c r="S693" s="375"/>
      <c r="T693" s="375"/>
      <c r="U693" s="375"/>
      <c r="V693" s="375"/>
      <c r="W693" s="375"/>
      <c r="X693" s="375"/>
      <c r="Y693" s="375"/>
      <c r="Z693" s="375"/>
      <c r="AA693" s="376"/>
      <c r="AB693" s="376"/>
      <c r="AC693" s="377"/>
      <c r="AD693" s="377"/>
      <c r="AE693" s="377" t="e">
        <f>IF(#REF!=#REF!,1,0)</f>
        <v>#REF!</v>
      </c>
      <c r="AF693" s="378"/>
      <c r="AG693" s="378"/>
      <c r="AH693" s="378"/>
      <c r="AI693" s="378"/>
    </row>
    <row r="694" spans="2:35" s="379" customFormat="1">
      <c r="B694" s="371"/>
      <c r="C694" s="372"/>
      <c r="D694" s="373"/>
      <c r="E694" s="374"/>
      <c r="F694" s="375"/>
      <c r="G694" s="375"/>
      <c r="H694" s="375"/>
      <c r="I694" s="375"/>
      <c r="J694" s="375"/>
      <c r="K694" s="375"/>
      <c r="L694" s="375"/>
      <c r="M694" s="375"/>
      <c r="N694" s="375"/>
      <c r="O694" s="376"/>
      <c r="P694" s="375"/>
      <c r="Q694" s="375"/>
      <c r="R694" s="375"/>
      <c r="S694" s="375"/>
      <c r="T694" s="375"/>
      <c r="U694" s="375"/>
      <c r="V694" s="375"/>
      <c r="W694" s="375"/>
      <c r="X694" s="375"/>
      <c r="Y694" s="375"/>
      <c r="Z694" s="375"/>
      <c r="AA694" s="376"/>
      <c r="AB694" s="376"/>
      <c r="AC694" s="377"/>
      <c r="AD694" s="377"/>
      <c r="AE694" s="377" t="e">
        <f>IF(#REF!=#REF!,1,0)</f>
        <v>#REF!</v>
      </c>
      <c r="AF694" s="378"/>
      <c r="AG694" s="378"/>
      <c r="AH694" s="378"/>
      <c r="AI694" s="378"/>
    </row>
    <row r="695" spans="2:35" s="379" customFormat="1">
      <c r="B695" s="371"/>
      <c r="C695" s="372"/>
      <c r="D695" s="373"/>
      <c r="E695" s="374"/>
      <c r="F695" s="375"/>
      <c r="G695" s="375"/>
      <c r="H695" s="375"/>
      <c r="I695" s="375"/>
      <c r="J695" s="375"/>
      <c r="K695" s="375"/>
      <c r="L695" s="375"/>
      <c r="M695" s="375"/>
      <c r="N695" s="375"/>
      <c r="O695" s="376"/>
      <c r="P695" s="375"/>
      <c r="Q695" s="375"/>
      <c r="R695" s="375"/>
      <c r="S695" s="375"/>
      <c r="T695" s="375"/>
      <c r="U695" s="375"/>
      <c r="V695" s="375"/>
      <c r="W695" s="375"/>
      <c r="X695" s="375"/>
      <c r="Y695" s="375"/>
      <c r="Z695" s="375"/>
      <c r="AA695" s="376"/>
      <c r="AB695" s="376"/>
      <c r="AC695" s="377"/>
      <c r="AD695" s="377"/>
      <c r="AE695" s="377" t="e">
        <f>IF(#REF!=#REF!,1,0)</f>
        <v>#REF!</v>
      </c>
      <c r="AF695" s="378"/>
      <c r="AG695" s="378"/>
      <c r="AH695" s="378"/>
      <c r="AI695" s="378"/>
    </row>
    <row r="696" spans="2:35" s="379" customFormat="1">
      <c r="B696" s="371"/>
      <c r="C696" s="372"/>
      <c r="D696" s="373"/>
      <c r="E696" s="374"/>
      <c r="F696" s="375"/>
      <c r="G696" s="375"/>
      <c r="H696" s="375"/>
      <c r="I696" s="375"/>
      <c r="J696" s="375"/>
      <c r="K696" s="375"/>
      <c r="L696" s="375"/>
      <c r="M696" s="375"/>
      <c r="N696" s="375"/>
      <c r="O696" s="376"/>
      <c r="P696" s="375"/>
      <c r="Q696" s="375"/>
      <c r="R696" s="375"/>
      <c r="S696" s="375"/>
      <c r="T696" s="375"/>
      <c r="U696" s="375"/>
      <c r="V696" s="375"/>
      <c r="W696" s="375"/>
      <c r="X696" s="375"/>
      <c r="Y696" s="375"/>
      <c r="Z696" s="375"/>
      <c r="AA696" s="376"/>
      <c r="AB696" s="376"/>
      <c r="AC696" s="377"/>
      <c r="AD696" s="377"/>
      <c r="AE696" s="377" t="e">
        <f>IF(#REF!=#REF!,1,0)</f>
        <v>#REF!</v>
      </c>
      <c r="AF696" s="378"/>
      <c r="AG696" s="378"/>
      <c r="AH696" s="378"/>
      <c r="AI696" s="378"/>
    </row>
    <row r="697" spans="2:35" s="379" customFormat="1">
      <c r="B697" s="371"/>
      <c r="C697" s="372"/>
      <c r="D697" s="373"/>
      <c r="E697" s="374"/>
      <c r="F697" s="375"/>
      <c r="G697" s="375"/>
      <c r="H697" s="375"/>
      <c r="I697" s="375"/>
      <c r="J697" s="375"/>
      <c r="K697" s="375"/>
      <c r="L697" s="375"/>
      <c r="M697" s="375"/>
      <c r="N697" s="375"/>
      <c r="O697" s="376"/>
      <c r="P697" s="375"/>
      <c r="Q697" s="375"/>
      <c r="R697" s="375"/>
      <c r="S697" s="375"/>
      <c r="T697" s="375"/>
      <c r="U697" s="375"/>
      <c r="V697" s="375"/>
      <c r="W697" s="375"/>
      <c r="X697" s="375"/>
      <c r="Y697" s="375"/>
      <c r="Z697" s="375"/>
      <c r="AA697" s="376"/>
      <c r="AB697" s="376"/>
      <c r="AC697" s="377"/>
      <c r="AD697" s="377"/>
      <c r="AE697" s="377" t="e">
        <f>IF(#REF!=#REF!,1,0)</f>
        <v>#REF!</v>
      </c>
      <c r="AF697" s="378"/>
      <c r="AG697" s="378"/>
      <c r="AH697" s="378"/>
      <c r="AI697" s="378"/>
    </row>
    <row r="698" spans="2:35" s="379" customFormat="1">
      <c r="B698" s="371"/>
      <c r="C698" s="372"/>
      <c r="D698" s="373"/>
      <c r="E698" s="374"/>
      <c r="F698" s="375"/>
      <c r="G698" s="375"/>
      <c r="H698" s="375"/>
      <c r="I698" s="375"/>
      <c r="J698" s="375"/>
      <c r="K698" s="375"/>
      <c r="L698" s="375"/>
      <c r="M698" s="375"/>
      <c r="N698" s="375"/>
      <c r="O698" s="376"/>
      <c r="P698" s="375"/>
      <c r="Q698" s="375"/>
      <c r="R698" s="375"/>
      <c r="S698" s="375"/>
      <c r="T698" s="375"/>
      <c r="U698" s="375"/>
      <c r="V698" s="375"/>
      <c r="W698" s="375"/>
      <c r="X698" s="375"/>
      <c r="Y698" s="375"/>
      <c r="Z698" s="375"/>
      <c r="AA698" s="376"/>
      <c r="AB698" s="376"/>
      <c r="AC698" s="377"/>
      <c r="AD698" s="377"/>
      <c r="AE698" s="377" t="e">
        <f>IF(#REF!=#REF!,1,0)</f>
        <v>#REF!</v>
      </c>
      <c r="AF698" s="378"/>
      <c r="AG698" s="378"/>
      <c r="AH698" s="378"/>
      <c r="AI698" s="378"/>
    </row>
    <row r="699" spans="2:35" s="379" customFormat="1">
      <c r="B699" s="371"/>
      <c r="C699" s="372"/>
      <c r="D699" s="373"/>
      <c r="E699" s="374"/>
      <c r="F699" s="375"/>
      <c r="G699" s="375"/>
      <c r="H699" s="375"/>
      <c r="I699" s="375"/>
      <c r="J699" s="375"/>
      <c r="K699" s="375"/>
      <c r="L699" s="375"/>
      <c r="M699" s="375"/>
      <c r="N699" s="375"/>
      <c r="O699" s="376"/>
      <c r="P699" s="375"/>
      <c r="Q699" s="375"/>
      <c r="R699" s="375"/>
      <c r="S699" s="375"/>
      <c r="T699" s="375"/>
      <c r="U699" s="375"/>
      <c r="V699" s="375"/>
      <c r="W699" s="375"/>
      <c r="X699" s="375"/>
      <c r="Y699" s="375"/>
      <c r="Z699" s="375"/>
      <c r="AA699" s="376"/>
      <c r="AB699" s="376"/>
      <c r="AC699" s="377"/>
      <c r="AD699" s="377"/>
      <c r="AE699" s="377" t="e">
        <f>IF(#REF!=#REF!,1,0)</f>
        <v>#REF!</v>
      </c>
      <c r="AF699" s="378"/>
      <c r="AG699" s="378"/>
      <c r="AH699" s="378"/>
      <c r="AI699" s="378"/>
    </row>
    <row r="700" spans="2:35" s="379" customFormat="1">
      <c r="B700" s="371"/>
      <c r="C700" s="372"/>
      <c r="D700" s="373"/>
      <c r="E700" s="374"/>
      <c r="F700" s="375"/>
      <c r="G700" s="375"/>
      <c r="H700" s="375"/>
      <c r="I700" s="375"/>
      <c r="J700" s="375"/>
      <c r="K700" s="375"/>
      <c r="L700" s="375"/>
      <c r="M700" s="375"/>
      <c r="N700" s="375"/>
      <c r="O700" s="376"/>
      <c r="P700" s="375"/>
      <c r="Q700" s="375"/>
      <c r="R700" s="375"/>
      <c r="S700" s="375"/>
      <c r="T700" s="375"/>
      <c r="U700" s="375"/>
      <c r="V700" s="375"/>
      <c r="W700" s="375"/>
      <c r="X700" s="375"/>
      <c r="Y700" s="375"/>
      <c r="Z700" s="375"/>
      <c r="AA700" s="376"/>
      <c r="AB700" s="376"/>
      <c r="AC700" s="377"/>
      <c r="AD700" s="377"/>
      <c r="AE700" s="377" t="e">
        <f>IF(#REF!=#REF!,1,0)</f>
        <v>#REF!</v>
      </c>
      <c r="AF700" s="378"/>
      <c r="AG700" s="378"/>
      <c r="AH700" s="378"/>
      <c r="AI700" s="378"/>
    </row>
    <row r="701" spans="2:35" s="379" customFormat="1">
      <c r="B701" s="371"/>
      <c r="C701" s="372"/>
      <c r="D701" s="373"/>
      <c r="E701" s="374"/>
      <c r="F701" s="375"/>
      <c r="G701" s="375"/>
      <c r="H701" s="375"/>
      <c r="I701" s="375"/>
      <c r="J701" s="375"/>
      <c r="K701" s="375"/>
      <c r="L701" s="375"/>
      <c r="M701" s="375"/>
      <c r="N701" s="375"/>
      <c r="O701" s="376"/>
      <c r="P701" s="375"/>
      <c r="Q701" s="375"/>
      <c r="R701" s="375"/>
      <c r="S701" s="375"/>
      <c r="T701" s="375"/>
      <c r="U701" s="375"/>
      <c r="V701" s="375"/>
      <c r="W701" s="375"/>
      <c r="X701" s="375"/>
      <c r="Y701" s="375"/>
      <c r="Z701" s="375"/>
      <c r="AA701" s="376"/>
      <c r="AB701" s="376"/>
      <c r="AC701" s="377"/>
      <c r="AD701" s="377"/>
      <c r="AE701" s="377" t="e">
        <f>IF(#REF!=#REF!,1,0)</f>
        <v>#REF!</v>
      </c>
      <c r="AF701" s="378"/>
      <c r="AG701" s="378"/>
      <c r="AH701" s="378"/>
      <c r="AI701" s="378"/>
    </row>
    <row r="702" spans="2:35" s="379" customFormat="1">
      <c r="B702" s="371"/>
      <c r="C702" s="372"/>
      <c r="D702" s="373"/>
      <c r="E702" s="374"/>
      <c r="F702" s="375"/>
      <c r="G702" s="375"/>
      <c r="H702" s="375"/>
      <c r="I702" s="375"/>
      <c r="J702" s="375"/>
      <c r="K702" s="375"/>
      <c r="L702" s="375"/>
      <c r="M702" s="375"/>
      <c r="N702" s="375"/>
      <c r="O702" s="376"/>
      <c r="P702" s="375"/>
      <c r="Q702" s="375"/>
      <c r="R702" s="375"/>
      <c r="S702" s="375"/>
      <c r="T702" s="375"/>
      <c r="U702" s="375"/>
      <c r="V702" s="375"/>
      <c r="W702" s="375"/>
      <c r="X702" s="375"/>
      <c r="Y702" s="375"/>
      <c r="Z702" s="375"/>
      <c r="AA702" s="376"/>
      <c r="AB702" s="376"/>
      <c r="AC702" s="377"/>
      <c r="AD702" s="377"/>
      <c r="AE702" s="377" t="e">
        <f>IF(#REF!=#REF!,1,0)</f>
        <v>#REF!</v>
      </c>
      <c r="AF702" s="378"/>
      <c r="AG702" s="378"/>
      <c r="AH702" s="378"/>
      <c r="AI702" s="378"/>
    </row>
    <row r="703" spans="2:35" s="379" customFormat="1">
      <c r="B703" s="371"/>
      <c r="C703" s="372"/>
      <c r="D703" s="373"/>
      <c r="E703" s="374"/>
      <c r="F703" s="375"/>
      <c r="G703" s="375"/>
      <c r="H703" s="375"/>
      <c r="I703" s="375"/>
      <c r="J703" s="375"/>
      <c r="K703" s="375"/>
      <c r="L703" s="375"/>
      <c r="M703" s="375"/>
      <c r="N703" s="375"/>
      <c r="O703" s="376"/>
      <c r="P703" s="375"/>
      <c r="Q703" s="375"/>
      <c r="R703" s="375"/>
      <c r="S703" s="375"/>
      <c r="T703" s="375"/>
      <c r="U703" s="375"/>
      <c r="V703" s="375"/>
      <c r="W703" s="375"/>
      <c r="X703" s="375"/>
      <c r="Y703" s="375"/>
      <c r="Z703" s="375"/>
      <c r="AA703" s="376"/>
      <c r="AB703" s="376"/>
      <c r="AC703" s="377"/>
      <c r="AD703" s="377"/>
      <c r="AE703" s="377" t="e">
        <f>IF(#REF!=#REF!,1,0)</f>
        <v>#REF!</v>
      </c>
      <c r="AF703" s="378"/>
      <c r="AG703" s="378"/>
      <c r="AH703" s="378"/>
      <c r="AI703" s="378"/>
    </row>
    <row r="704" spans="2:35" s="379" customFormat="1">
      <c r="B704" s="371"/>
      <c r="C704" s="372"/>
      <c r="D704" s="373"/>
      <c r="E704" s="374"/>
      <c r="F704" s="375"/>
      <c r="G704" s="375"/>
      <c r="H704" s="375"/>
      <c r="I704" s="375"/>
      <c r="J704" s="375"/>
      <c r="K704" s="375"/>
      <c r="L704" s="375"/>
      <c r="M704" s="375"/>
      <c r="N704" s="375"/>
      <c r="O704" s="376"/>
      <c r="P704" s="375"/>
      <c r="Q704" s="375"/>
      <c r="R704" s="375"/>
      <c r="S704" s="375"/>
      <c r="T704" s="375"/>
      <c r="U704" s="375"/>
      <c r="V704" s="375"/>
      <c r="W704" s="375"/>
      <c r="X704" s="375"/>
      <c r="Y704" s="375"/>
      <c r="Z704" s="375"/>
      <c r="AA704" s="376"/>
      <c r="AB704" s="376"/>
      <c r="AC704" s="377"/>
      <c r="AD704" s="377"/>
      <c r="AE704" s="377" t="e">
        <f>IF(#REF!=#REF!,1,0)</f>
        <v>#REF!</v>
      </c>
      <c r="AF704" s="378"/>
      <c r="AG704" s="378"/>
      <c r="AH704" s="378"/>
      <c r="AI704" s="378"/>
    </row>
    <row r="705" spans="2:35" s="379" customFormat="1">
      <c r="B705" s="371"/>
      <c r="C705" s="372"/>
      <c r="D705" s="373"/>
      <c r="E705" s="374"/>
      <c r="F705" s="375"/>
      <c r="G705" s="375"/>
      <c r="H705" s="375"/>
      <c r="I705" s="375"/>
      <c r="J705" s="375"/>
      <c r="K705" s="375"/>
      <c r="L705" s="375"/>
      <c r="M705" s="375"/>
      <c r="N705" s="375"/>
      <c r="O705" s="376"/>
      <c r="P705" s="375"/>
      <c r="Q705" s="375"/>
      <c r="R705" s="375"/>
      <c r="S705" s="375"/>
      <c r="T705" s="375"/>
      <c r="U705" s="375"/>
      <c r="V705" s="375"/>
      <c r="W705" s="375"/>
      <c r="X705" s="375"/>
      <c r="Y705" s="375"/>
      <c r="Z705" s="375"/>
      <c r="AA705" s="376"/>
      <c r="AB705" s="376"/>
      <c r="AC705" s="377"/>
      <c r="AD705" s="377"/>
      <c r="AE705" s="377" t="e">
        <f>IF(#REF!=#REF!,1,0)</f>
        <v>#REF!</v>
      </c>
      <c r="AF705" s="378"/>
      <c r="AG705" s="378"/>
      <c r="AH705" s="378"/>
      <c r="AI705" s="378"/>
    </row>
    <row r="706" spans="2:35" s="379" customFormat="1">
      <c r="B706" s="371"/>
      <c r="C706" s="372"/>
      <c r="D706" s="373"/>
      <c r="E706" s="374"/>
      <c r="F706" s="375"/>
      <c r="G706" s="375"/>
      <c r="H706" s="375"/>
      <c r="I706" s="375"/>
      <c r="J706" s="375"/>
      <c r="K706" s="375"/>
      <c r="L706" s="375"/>
      <c r="M706" s="375"/>
      <c r="N706" s="375"/>
      <c r="O706" s="376"/>
      <c r="P706" s="375"/>
      <c r="Q706" s="375"/>
      <c r="R706" s="375"/>
      <c r="S706" s="375"/>
      <c r="T706" s="375"/>
      <c r="U706" s="375"/>
      <c r="V706" s="375"/>
      <c r="W706" s="375"/>
      <c r="X706" s="375"/>
      <c r="Y706" s="375"/>
      <c r="Z706" s="375"/>
      <c r="AA706" s="376"/>
      <c r="AB706" s="376"/>
      <c r="AC706" s="377"/>
      <c r="AD706" s="377"/>
      <c r="AE706" s="377" t="e">
        <f>IF(#REF!=#REF!,1,0)</f>
        <v>#REF!</v>
      </c>
      <c r="AF706" s="378"/>
      <c r="AG706" s="378"/>
      <c r="AH706" s="378"/>
      <c r="AI706" s="378"/>
    </row>
    <row r="707" spans="2:35" s="379" customFormat="1">
      <c r="B707" s="371"/>
      <c r="C707" s="372"/>
      <c r="D707" s="373"/>
      <c r="E707" s="374"/>
      <c r="F707" s="375"/>
      <c r="G707" s="375"/>
      <c r="H707" s="375"/>
      <c r="I707" s="375"/>
      <c r="J707" s="375"/>
      <c r="K707" s="375"/>
      <c r="L707" s="375"/>
      <c r="M707" s="375"/>
      <c r="N707" s="375"/>
      <c r="O707" s="376"/>
      <c r="P707" s="375"/>
      <c r="Q707" s="375"/>
      <c r="R707" s="375"/>
      <c r="S707" s="375"/>
      <c r="T707" s="375"/>
      <c r="U707" s="375"/>
      <c r="V707" s="375"/>
      <c r="W707" s="375"/>
      <c r="X707" s="375"/>
      <c r="Y707" s="375"/>
      <c r="Z707" s="375"/>
      <c r="AA707" s="376"/>
      <c r="AB707" s="376"/>
      <c r="AC707" s="377"/>
      <c r="AD707" s="377"/>
      <c r="AE707" s="377" t="e">
        <f>IF(#REF!=#REF!,1,0)</f>
        <v>#REF!</v>
      </c>
      <c r="AF707" s="378"/>
      <c r="AG707" s="378"/>
      <c r="AH707" s="378"/>
      <c r="AI707" s="378"/>
    </row>
    <row r="708" spans="2:35" s="379" customFormat="1">
      <c r="B708" s="371"/>
      <c r="C708" s="372"/>
      <c r="D708" s="373"/>
      <c r="E708" s="374"/>
      <c r="F708" s="375"/>
      <c r="G708" s="375"/>
      <c r="H708" s="375"/>
      <c r="I708" s="375"/>
      <c r="J708" s="375"/>
      <c r="K708" s="375"/>
      <c r="L708" s="375"/>
      <c r="M708" s="375"/>
      <c r="N708" s="375"/>
      <c r="O708" s="376"/>
      <c r="P708" s="375"/>
      <c r="Q708" s="375"/>
      <c r="R708" s="375"/>
      <c r="S708" s="375"/>
      <c r="T708" s="375"/>
      <c r="U708" s="375"/>
      <c r="V708" s="375"/>
      <c r="W708" s="375"/>
      <c r="X708" s="375"/>
      <c r="Y708" s="375"/>
      <c r="Z708" s="375"/>
      <c r="AA708" s="376"/>
      <c r="AB708" s="376"/>
      <c r="AC708" s="377"/>
      <c r="AD708" s="377"/>
      <c r="AE708" s="377" t="e">
        <f>IF(#REF!=#REF!,1,0)</f>
        <v>#REF!</v>
      </c>
      <c r="AF708" s="378"/>
      <c r="AG708" s="378"/>
      <c r="AH708" s="378"/>
      <c r="AI708" s="378"/>
    </row>
    <row r="709" spans="2:35" s="379" customFormat="1">
      <c r="B709" s="371"/>
      <c r="C709" s="372"/>
      <c r="D709" s="373"/>
      <c r="E709" s="374"/>
      <c r="F709" s="375"/>
      <c r="G709" s="375"/>
      <c r="H709" s="375"/>
      <c r="I709" s="375"/>
      <c r="J709" s="375"/>
      <c r="K709" s="375"/>
      <c r="L709" s="375"/>
      <c r="M709" s="375"/>
      <c r="N709" s="375"/>
      <c r="O709" s="376"/>
      <c r="P709" s="375"/>
      <c r="Q709" s="375"/>
      <c r="R709" s="375"/>
      <c r="S709" s="375"/>
      <c r="T709" s="375"/>
      <c r="U709" s="375"/>
      <c r="V709" s="375"/>
      <c r="W709" s="375"/>
      <c r="X709" s="375"/>
      <c r="Y709" s="375"/>
      <c r="Z709" s="375"/>
      <c r="AA709" s="376"/>
      <c r="AB709" s="376"/>
      <c r="AC709" s="377"/>
      <c r="AD709" s="377"/>
      <c r="AE709" s="377" t="e">
        <f>IF(#REF!=#REF!,1,0)</f>
        <v>#REF!</v>
      </c>
      <c r="AF709" s="378"/>
      <c r="AG709" s="378"/>
      <c r="AH709" s="378"/>
      <c r="AI709" s="378"/>
    </row>
    <row r="710" spans="2:35" s="379" customFormat="1">
      <c r="B710" s="371"/>
      <c r="C710" s="372"/>
      <c r="D710" s="373"/>
      <c r="E710" s="374"/>
      <c r="F710" s="375"/>
      <c r="G710" s="375"/>
      <c r="H710" s="375"/>
      <c r="I710" s="375"/>
      <c r="J710" s="375"/>
      <c r="K710" s="375"/>
      <c r="L710" s="375"/>
      <c r="M710" s="375"/>
      <c r="N710" s="375"/>
      <c r="O710" s="376"/>
      <c r="P710" s="375"/>
      <c r="Q710" s="375"/>
      <c r="R710" s="375"/>
      <c r="S710" s="375"/>
      <c r="T710" s="375"/>
      <c r="U710" s="375"/>
      <c r="V710" s="375"/>
      <c r="W710" s="375"/>
      <c r="X710" s="375"/>
      <c r="Y710" s="375"/>
      <c r="Z710" s="375"/>
      <c r="AA710" s="376"/>
      <c r="AB710" s="376"/>
      <c r="AC710" s="377"/>
      <c r="AD710" s="377"/>
      <c r="AE710" s="377" t="e">
        <f>IF(#REF!=#REF!,1,0)</f>
        <v>#REF!</v>
      </c>
      <c r="AF710" s="378"/>
      <c r="AG710" s="378"/>
      <c r="AH710" s="378"/>
      <c r="AI710" s="378"/>
    </row>
    <row r="711" spans="2:35" s="379" customFormat="1">
      <c r="B711" s="371"/>
      <c r="C711" s="372"/>
      <c r="D711" s="373"/>
      <c r="E711" s="374"/>
      <c r="F711" s="375"/>
      <c r="G711" s="375"/>
      <c r="H711" s="375"/>
      <c r="I711" s="375"/>
      <c r="J711" s="375"/>
      <c r="K711" s="375"/>
      <c r="L711" s="375"/>
      <c r="M711" s="375"/>
      <c r="N711" s="375"/>
      <c r="O711" s="376"/>
      <c r="P711" s="375"/>
      <c r="Q711" s="375"/>
      <c r="R711" s="375"/>
      <c r="S711" s="375"/>
      <c r="T711" s="375"/>
      <c r="U711" s="375"/>
      <c r="V711" s="375"/>
      <c r="W711" s="375"/>
      <c r="X711" s="375"/>
      <c r="Y711" s="375"/>
      <c r="Z711" s="375"/>
      <c r="AA711" s="376"/>
      <c r="AB711" s="376"/>
      <c r="AC711" s="377"/>
      <c r="AD711" s="377"/>
      <c r="AE711" s="377" t="e">
        <f>IF(#REF!=#REF!,1,0)</f>
        <v>#REF!</v>
      </c>
      <c r="AF711" s="378"/>
      <c r="AG711" s="378"/>
      <c r="AH711" s="378"/>
      <c r="AI711" s="378"/>
    </row>
    <row r="712" spans="2:35" s="379" customFormat="1">
      <c r="B712" s="371"/>
      <c r="C712" s="372"/>
      <c r="D712" s="373"/>
      <c r="E712" s="374"/>
      <c r="F712" s="375"/>
      <c r="G712" s="375"/>
      <c r="H712" s="375"/>
      <c r="I712" s="375"/>
      <c r="J712" s="375"/>
      <c r="K712" s="375"/>
      <c r="L712" s="375"/>
      <c r="M712" s="375"/>
      <c r="N712" s="375"/>
      <c r="O712" s="376"/>
      <c r="P712" s="375"/>
      <c r="Q712" s="375"/>
      <c r="R712" s="375"/>
      <c r="S712" s="375"/>
      <c r="T712" s="375"/>
      <c r="U712" s="375"/>
      <c r="V712" s="375"/>
      <c r="W712" s="375"/>
      <c r="X712" s="375"/>
      <c r="Y712" s="375"/>
      <c r="Z712" s="375"/>
      <c r="AA712" s="376"/>
      <c r="AB712" s="376"/>
      <c r="AC712" s="377"/>
      <c r="AD712" s="377"/>
      <c r="AE712" s="377" t="e">
        <f>IF(#REF!=#REF!,1,0)</f>
        <v>#REF!</v>
      </c>
      <c r="AF712" s="378"/>
      <c r="AG712" s="378"/>
      <c r="AH712" s="378"/>
      <c r="AI712" s="378"/>
    </row>
    <row r="713" spans="2:35" s="379" customFormat="1">
      <c r="B713" s="371"/>
      <c r="C713" s="372"/>
      <c r="D713" s="373"/>
      <c r="E713" s="374"/>
      <c r="F713" s="375"/>
      <c r="G713" s="375"/>
      <c r="H713" s="375"/>
      <c r="I713" s="375"/>
      <c r="J713" s="375"/>
      <c r="K713" s="375"/>
      <c r="L713" s="375"/>
      <c r="M713" s="375"/>
      <c r="N713" s="375"/>
      <c r="O713" s="376"/>
      <c r="P713" s="375"/>
      <c r="Q713" s="375"/>
      <c r="R713" s="375"/>
      <c r="S713" s="375"/>
      <c r="T713" s="375"/>
      <c r="U713" s="375"/>
      <c r="V713" s="375"/>
      <c r="W713" s="375"/>
      <c r="X713" s="375"/>
      <c r="Y713" s="375"/>
      <c r="Z713" s="375"/>
      <c r="AA713" s="376"/>
      <c r="AB713" s="376"/>
      <c r="AC713" s="377"/>
      <c r="AD713" s="377"/>
      <c r="AE713" s="377" t="e">
        <f>IF(#REF!=#REF!,1,0)</f>
        <v>#REF!</v>
      </c>
      <c r="AF713" s="378"/>
      <c r="AG713" s="378"/>
      <c r="AH713" s="378"/>
      <c r="AI713" s="378"/>
    </row>
    <row r="714" spans="2:35" s="379" customFormat="1">
      <c r="B714" s="371"/>
      <c r="C714" s="372"/>
      <c r="D714" s="373"/>
      <c r="E714" s="374"/>
      <c r="F714" s="375"/>
      <c r="G714" s="375"/>
      <c r="H714" s="375"/>
      <c r="I714" s="375"/>
      <c r="J714" s="375"/>
      <c r="K714" s="375"/>
      <c r="L714" s="375"/>
      <c r="M714" s="375"/>
      <c r="N714" s="375"/>
      <c r="O714" s="376"/>
      <c r="P714" s="375"/>
      <c r="Q714" s="375"/>
      <c r="R714" s="375"/>
      <c r="S714" s="375"/>
      <c r="T714" s="375"/>
      <c r="U714" s="375"/>
      <c r="V714" s="375"/>
      <c r="W714" s="375"/>
      <c r="X714" s="375"/>
      <c r="Y714" s="375"/>
      <c r="Z714" s="375"/>
      <c r="AA714" s="376"/>
      <c r="AB714" s="376"/>
      <c r="AC714" s="377"/>
      <c r="AD714" s="377"/>
      <c r="AE714" s="377" t="e">
        <f>IF(#REF!=#REF!,1,0)</f>
        <v>#REF!</v>
      </c>
      <c r="AF714" s="378"/>
      <c r="AG714" s="378"/>
      <c r="AH714" s="378"/>
      <c r="AI714" s="378"/>
    </row>
    <row r="715" spans="2:35" s="379" customFormat="1">
      <c r="B715" s="371"/>
      <c r="C715" s="372"/>
      <c r="D715" s="373"/>
      <c r="E715" s="374"/>
      <c r="F715" s="375"/>
      <c r="G715" s="375"/>
      <c r="H715" s="375"/>
      <c r="I715" s="375"/>
      <c r="J715" s="375"/>
      <c r="K715" s="375"/>
      <c r="L715" s="375"/>
      <c r="M715" s="375"/>
      <c r="N715" s="375"/>
      <c r="O715" s="376"/>
      <c r="P715" s="375"/>
      <c r="Q715" s="375"/>
      <c r="R715" s="375"/>
      <c r="S715" s="375"/>
      <c r="T715" s="375"/>
      <c r="U715" s="375"/>
      <c r="V715" s="375"/>
      <c r="W715" s="375"/>
      <c r="X715" s="375"/>
      <c r="Y715" s="375"/>
      <c r="Z715" s="375"/>
      <c r="AA715" s="376"/>
      <c r="AB715" s="376"/>
      <c r="AC715" s="377"/>
      <c r="AD715" s="377"/>
      <c r="AE715" s="377" t="e">
        <f>IF(#REF!=#REF!,1,0)</f>
        <v>#REF!</v>
      </c>
      <c r="AF715" s="378"/>
      <c r="AG715" s="378"/>
      <c r="AH715" s="378"/>
      <c r="AI715" s="378"/>
    </row>
    <row r="716" spans="2:35" s="379" customFormat="1">
      <c r="B716" s="371"/>
      <c r="C716" s="372"/>
      <c r="D716" s="373"/>
      <c r="E716" s="374"/>
      <c r="F716" s="375"/>
      <c r="G716" s="375"/>
      <c r="H716" s="375"/>
      <c r="I716" s="375"/>
      <c r="J716" s="375"/>
      <c r="K716" s="375"/>
      <c r="L716" s="375"/>
      <c r="M716" s="375"/>
      <c r="N716" s="375"/>
      <c r="O716" s="376"/>
      <c r="P716" s="375"/>
      <c r="Q716" s="375"/>
      <c r="R716" s="375"/>
      <c r="S716" s="375"/>
      <c r="T716" s="375"/>
      <c r="U716" s="375"/>
      <c r="V716" s="375"/>
      <c r="W716" s="375"/>
      <c r="X716" s="375"/>
      <c r="Y716" s="375"/>
      <c r="Z716" s="375"/>
      <c r="AA716" s="376"/>
      <c r="AB716" s="376"/>
      <c r="AC716" s="377"/>
      <c r="AD716" s="377"/>
      <c r="AE716" s="377" t="e">
        <f>IF(#REF!=#REF!,1,0)</f>
        <v>#REF!</v>
      </c>
      <c r="AF716" s="378"/>
      <c r="AG716" s="378"/>
      <c r="AH716" s="378"/>
      <c r="AI716" s="378"/>
    </row>
    <row r="717" spans="2:35" s="379" customFormat="1">
      <c r="B717" s="371"/>
      <c r="C717" s="372"/>
      <c r="D717" s="373"/>
      <c r="E717" s="374"/>
      <c r="F717" s="375"/>
      <c r="G717" s="375"/>
      <c r="H717" s="375"/>
      <c r="I717" s="375"/>
      <c r="J717" s="375"/>
      <c r="K717" s="375"/>
      <c r="L717" s="375"/>
      <c r="M717" s="375"/>
      <c r="N717" s="375"/>
      <c r="O717" s="376"/>
      <c r="P717" s="375"/>
      <c r="Q717" s="375"/>
      <c r="R717" s="375"/>
      <c r="S717" s="375"/>
      <c r="T717" s="375"/>
      <c r="U717" s="375"/>
      <c r="V717" s="375"/>
      <c r="W717" s="375"/>
      <c r="X717" s="375"/>
      <c r="Y717" s="375"/>
      <c r="Z717" s="375"/>
      <c r="AA717" s="376"/>
      <c r="AB717" s="376"/>
      <c r="AC717" s="377"/>
      <c r="AD717" s="377"/>
      <c r="AE717" s="377" t="e">
        <f>IF(#REF!=#REF!,1,0)</f>
        <v>#REF!</v>
      </c>
      <c r="AF717" s="378"/>
      <c r="AG717" s="378"/>
      <c r="AH717" s="378"/>
      <c r="AI717" s="378"/>
    </row>
    <row r="718" spans="2:35" s="379" customFormat="1">
      <c r="B718" s="371"/>
      <c r="C718" s="372"/>
      <c r="D718" s="373"/>
      <c r="E718" s="374"/>
      <c r="F718" s="375"/>
      <c r="G718" s="375"/>
      <c r="H718" s="375"/>
      <c r="I718" s="375"/>
      <c r="J718" s="375"/>
      <c r="K718" s="375"/>
      <c r="L718" s="375"/>
      <c r="M718" s="375"/>
      <c r="N718" s="375"/>
      <c r="O718" s="376"/>
      <c r="P718" s="375"/>
      <c r="Q718" s="375"/>
      <c r="R718" s="375"/>
      <c r="S718" s="375"/>
      <c r="T718" s="375"/>
      <c r="U718" s="375"/>
      <c r="V718" s="375"/>
      <c r="W718" s="375"/>
      <c r="X718" s="375"/>
      <c r="Y718" s="375"/>
      <c r="Z718" s="375"/>
      <c r="AA718" s="376"/>
      <c r="AB718" s="376"/>
      <c r="AC718" s="377"/>
      <c r="AD718" s="377"/>
      <c r="AE718" s="377" t="e">
        <f>IF(#REF!=#REF!,1,0)</f>
        <v>#REF!</v>
      </c>
      <c r="AF718" s="378"/>
      <c r="AG718" s="378"/>
      <c r="AH718" s="378"/>
      <c r="AI718" s="378"/>
    </row>
    <row r="719" spans="2:35" s="379" customFormat="1">
      <c r="B719" s="371"/>
      <c r="C719" s="372"/>
      <c r="D719" s="373"/>
      <c r="E719" s="374"/>
      <c r="F719" s="375"/>
      <c r="G719" s="375"/>
      <c r="H719" s="375"/>
      <c r="I719" s="375"/>
      <c r="J719" s="375"/>
      <c r="K719" s="375"/>
      <c r="L719" s="375"/>
      <c r="M719" s="375"/>
      <c r="N719" s="375"/>
      <c r="O719" s="376"/>
      <c r="P719" s="375"/>
      <c r="Q719" s="375"/>
      <c r="R719" s="375"/>
      <c r="S719" s="375"/>
      <c r="T719" s="375"/>
      <c r="U719" s="375"/>
      <c r="V719" s="375"/>
      <c r="W719" s="375"/>
      <c r="X719" s="375"/>
      <c r="Y719" s="375"/>
      <c r="Z719" s="375"/>
      <c r="AA719" s="376"/>
      <c r="AB719" s="376"/>
      <c r="AC719" s="377"/>
      <c r="AD719" s="377"/>
      <c r="AE719" s="377" t="e">
        <f>IF(#REF!=#REF!,1,0)</f>
        <v>#REF!</v>
      </c>
      <c r="AF719" s="378"/>
      <c r="AG719" s="378"/>
      <c r="AH719" s="378"/>
      <c r="AI719" s="378"/>
    </row>
    <row r="720" spans="2:35" s="379" customFormat="1">
      <c r="B720" s="371"/>
      <c r="C720" s="372"/>
      <c r="D720" s="373"/>
      <c r="E720" s="374"/>
      <c r="F720" s="375"/>
      <c r="G720" s="375"/>
      <c r="H720" s="375"/>
      <c r="I720" s="375"/>
      <c r="J720" s="375"/>
      <c r="K720" s="375"/>
      <c r="L720" s="375"/>
      <c r="M720" s="375"/>
      <c r="N720" s="375"/>
      <c r="O720" s="376"/>
      <c r="P720" s="375"/>
      <c r="Q720" s="375"/>
      <c r="R720" s="375"/>
      <c r="S720" s="375"/>
      <c r="T720" s="375"/>
      <c r="U720" s="375"/>
      <c r="V720" s="375"/>
      <c r="W720" s="375"/>
      <c r="X720" s="375"/>
      <c r="Y720" s="375"/>
      <c r="Z720" s="375"/>
      <c r="AA720" s="376"/>
      <c r="AB720" s="376"/>
      <c r="AC720" s="377"/>
      <c r="AD720" s="377"/>
      <c r="AE720" s="377" t="e">
        <f>IF(#REF!=#REF!,1,0)</f>
        <v>#REF!</v>
      </c>
      <c r="AF720" s="378"/>
      <c r="AG720" s="378"/>
      <c r="AH720" s="378"/>
      <c r="AI720" s="378"/>
    </row>
    <row r="721" spans="2:35" s="379" customFormat="1">
      <c r="B721" s="371"/>
      <c r="C721" s="372"/>
      <c r="D721" s="373"/>
      <c r="E721" s="374"/>
      <c r="F721" s="375"/>
      <c r="G721" s="375"/>
      <c r="H721" s="375"/>
      <c r="I721" s="375"/>
      <c r="J721" s="375"/>
      <c r="K721" s="375"/>
      <c r="L721" s="375"/>
      <c r="M721" s="375"/>
      <c r="N721" s="375"/>
      <c r="O721" s="376"/>
      <c r="P721" s="375"/>
      <c r="Q721" s="375"/>
      <c r="R721" s="375"/>
      <c r="S721" s="375"/>
      <c r="T721" s="375"/>
      <c r="U721" s="375"/>
      <c r="V721" s="375"/>
      <c r="W721" s="375"/>
      <c r="X721" s="375"/>
      <c r="Y721" s="375"/>
      <c r="Z721" s="375"/>
      <c r="AA721" s="376"/>
      <c r="AB721" s="376"/>
      <c r="AC721" s="377"/>
      <c r="AD721" s="377"/>
      <c r="AE721" s="377" t="e">
        <f>IF(#REF!=#REF!,1,0)</f>
        <v>#REF!</v>
      </c>
      <c r="AF721" s="378"/>
      <c r="AG721" s="378"/>
      <c r="AH721" s="378"/>
      <c r="AI721" s="378"/>
    </row>
    <row r="722" spans="2:35" s="379" customFormat="1">
      <c r="B722" s="371"/>
      <c r="C722" s="372"/>
      <c r="D722" s="373"/>
      <c r="E722" s="374"/>
      <c r="F722" s="375"/>
      <c r="G722" s="375"/>
      <c r="H722" s="375"/>
      <c r="I722" s="375"/>
      <c r="J722" s="375"/>
      <c r="K722" s="375"/>
      <c r="L722" s="375"/>
      <c r="M722" s="375"/>
      <c r="N722" s="375"/>
      <c r="O722" s="376"/>
      <c r="P722" s="375"/>
      <c r="Q722" s="375"/>
      <c r="R722" s="375"/>
      <c r="S722" s="375"/>
      <c r="T722" s="375"/>
      <c r="U722" s="375"/>
      <c r="V722" s="375"/>
      <c r="W722" s="375"/>
      <c r="X722" s="375"/>
      <c r="Y722" s="375"/>
      <c r="Z722" s="375"/>
      <c r="AA722" s="376"/>
      <c r="AB722" s="376"/>
      <c r="AC722" s="377"/>
      <c r="AD722" s="377"/>
      <c r="AE722" s="377" t="e">
        <f>IF(#REF!=#REF!,1,0)</f>
        <v>#REF!</v>
      </c>
      <c r="AF722" s="378"/>
      <c r="AG722" s="378"/>
      <c r="AH722" s="378"/>
      <c r="AI722" s="378"/>
    </row>
    <row r="723" spans="2:35" s="379" customFormat="1">
      <c r="B723" s="371"/>
      <c r="C723" s="372"/>
      <c r="D723" s="373"/>
      <c r="E723" s="374"/>
      <c r="F723" s="375"/>
      <c r="G723" s="375"/>
      <c r="H723" s="375"/>
      <c r="I723" s="375"/>
      <c r="J723" s="375"/>
      <c r="K723" s="375"/>
      <c r="L723" s="375"/>
      <c r="M723" s="375"/>
      <c r="N723" s="375"/>
      <c r="O723" s="376"/>
      <c r="P723" s="375"/>
      <c r="Q723" s="375"/>
      <c r="R723" s="375"/>
      <c r="S723" s="375"/>
      <c r="T723" s="375"/>
      <c r="U723" s="375"/>
      <c r="V723" s="375"/>
      <c r="W723" s="375"/>
      <c r="X723" s="375"/>
      <c r="Y723" s="375"/>
      <c r="Z723" s="375"/>
      <c r="AA723" s="376"/>
      <c r="AB723" s="376"/>
      <c r="AC723" s="377"/>
      <c r="AD723" s="377"/>
      <c r="AE723" s="377" t="e">
        <f>IF(#REF!=#REF!,1,0)</f>
        <v>#REF!</v>
      </c>
      <c r="AF723" s="378"/>
      <c r="AG723" s="378"/>
      <c r="AH723" s="378"/>
      <c r="AI723" s="378"/>
    </row>
    <row r="724" spans="2:35" s="379" customFormat="1">
      <c r="B724" s="371"/>
      <c r="C724" s="372"/>
      <c r="D724" s="373"/>
      <c r="E724" s="374"/>
      <c r="F724" s="375"/>
      <c r="G724" s="375"/>
      <c r="H724" s="375"/>
      <c r="I724" s="375"/>
      <c r="J724" s="375"/>
      <c r="K724" s="375"/>
      <c r="L724" s="375"/>
      <c r="M724" s="375"/>
      <c r="N724" s="375"/>
      <c r="O724" s="376"/>
      <c r="P724" s="375"/>
      <c r="Q724" s="375"/>
      <c r="R724" s="375"/>
      <c r="S724" s="375"/>
      <c r="T724" s="375"/>
      <c r="U724" s="375"/>
      <c r="V724" s="375"/>
      <c r="W724" s="375"/>
      <c r="X724" s="375"/>
      <c r="Y724" s="375"/>
      <c r="Z724" s="375"/>
      <c r="AA724" s="376"/>
      <c r="AB724" s="376"/>
      <c r="AC724" s="377"/>
      <c r="AD724" s="377"/>
      <c r="AE724" s="377" t="e">
        <f>IF(#REF!=#REF!,1,0)</f>
        <v>#REF!</v>
      </c>
      <c r="AF724" s="378"/>
      <c r="AG724" s="378"/>
      <c r="AH724" s="378"/>
      <c r="AI724" s="378"/>
    </row>
    <row r="725" spans="2:35" s="379" customFormat="1">
      <c r="B725" s="371"/>
      <c r="C725" s="372"/>
      <c r="D725" s="373"/>
      <c r="E725" s="374"/>
      <c r="F725" s="375"/>
      <c r="G725" s="375"/>
      <c r="H725" s="375"/>
      <c r="I725" s="375"/>
      <c r="J725" s="375"/>
      <c r="K725" s="375"/>
      <c r="L725" s="375"/>
      <c r="M725" s="375"/>
      <c r="N725" s="375"/>
      <c r="O725" s="376"/>
      <c r="P725" s="375"/>
      <c r="Q725" s="375"/>
      <c r="R725" s="375"/>
      <c r="S725" s="375"/>
      <c r="T725" s="375"/>
      <c r="U725" s="375"/>
      <c r="V725" s="375"/>
      <c r="W725" s="375"/>
      <c r="X725" s="375"/>
      <c r="Y725" s="375"/>
      <c r="Z725" s="375"/>
      <c r="AA725" s="376"/>
      <c r="AB725" s="376"/>
      <c r="AC725" s="377"/>
      <c r="AD725" s="377"/>
      <c r="AE725" s="377" t="e">
        <f>IF(#REF!=#REF!,1,0)</f>
        <v>#REF!</v>
      </c>
      <c r="AF725" s="378"/>
      <c r="AG725" s="378"/>
      <c r="AH725" s="378"/>
      <c r="AI725" s="378"/>
    </row>
    <row r="726" spans="2:35" s="379" customFormat="1">
      <c r="B726" s="371"/>
      <c r="C726" s="372"/>
      <c r="D726" s="373"/>
      <c r="E726" s="374"/>
      <c r="F726" s="375"/>
      <c r="G726" s="375"/>
      <c r="H726" s="375"/>
      <c r="I726" s="375"/>
      <c r="J726" s="375"/>
      <c r="K726" s="375"/>
      <c r="L726" s="375"/>
      <c r="M726" s="375"/>
      <c r="N726" s="375"/>
      <c r="O726" s="376"/>
      <c r="P726" s="375"/>
      <c r="Q726" s="375"/>
      <c r="R726" s="375"/>
      <c r="S726" s="375"/>
      <c r="T726" s="375"/>
      <c r="U726" s="375"/>
      <c r="V726" s="375"/>
      <c r="W726" s="375"/>
      <c r="X726" s="375"/>
      <c r="Y726" s="375"/>
      <c r="Z726" s="375"/>
      <c r="AA726" s="376"/>
      <c r="AB726" s="376"/>
      <c r="AC726" s="377"/>
      <c r="AD726" s="377"/>
      <c r="AE726" s="377" t="e">
        <f>IF(#REF!=#REF!,1,0)</f>
        <v>#REF!</v>
      </c>
      <c r="AF726" s="378"/>
      <c r="AG726" s="378"/>
      <c r="AH726" s="378"/>
      <c r="AI726" s="378"/>
    </row>
    <row r="727" spans="2:35" s="379" customFormat="1">
      <c r="B727" s="371"/>
      <c r="C727" s="372"/>
      <c r="D727" s="373"/>
      <c r="E727" s="374"/>
      <c r="F727" s="375"/>
      <c r="G727" s="375"/>
      <c r="H727" s="375"/>
      <c r="I727" s="375"/>
      <c r="J727" s="375"/>
      <c r="K727" s="375"/>
      <c r="L727" s="375"/>
      <c r="M727" s="375"/>
      <c r="N727" s="375"/>
      <c r="O727" s="376"/>
      <c r="P727" s="375"/>
      <c r="Q727" s="375"/>
      <c r="R727" s="375"/>
      <c r="S727" s="375"/>
      <c r="T727" s="375"/>
      <c r="U727" s="375"/>
      <c r="V727" s="375"/>
      <c r="W727" s="375"/>
      <c r="X727" s="375"/>
      <c r="Y727" s="375"/>
      <c r="Z727" s="375"/>
      <c r="AA727" s="376"/>
      <c r="AB727" s="376"/>
      <c r="AC727" s="377"/>
      <c r="AD727" s="377"/>
      <c r="AE727" s="377" t="e">
        <f>IF(#REF!=#REF!,1,0)</f>
        <v>#REF!</v>
      </c>
      <c r="AF727" s="378"/>
      <c r="AG727" s="378"/>
      <c r="AH727" s="378"/>
      <c r="AI727" s="378"/>
    </row>
    <row r="728" spans="2:35" s="379" customFormat="1">
      <c r="B728" s="371"/>
      <c r="C728" s="372"/>
      <c r="D728" s="373"/>
      <c r="E728" s="374"/>
      <c r="F728" s="375"/>
      <c r="G728" s="375"/>
      <c r="H728" s="375"/>
      <c r="I728" s="375"/>
      <c r="J728" s="375"/>
      <c r="K728" s="375"/>
      <c r="L728" s="375"/>
      <c r="M728" s="375"/>
      <c r="N728" s="375"/>
      <c r="O728" s="376"/>
      <c r="P728" s="375"/>
      <c r="Q728" s="375"/>
      <c r="R728" s="375"/>
      <c r="S728" s="375"/>
      <c r="T728" s="375"/>
      <c r="U728" s="375"/>
      <c r="V728" s="375"/>
      <c r="W728" s="375"/>
      <c r="X728" s="375"/>
      <c r="Y728" s="375"/>
      <c r="Z728" s="375"/>
      <c r="AA728" s="376"/>
      <c r="AB728" s="376"/>
      <c r="AC728" s="377"/>
      <c r="AD728" s="377"/>
      <c r="AE728" s="377" t="e">
        <f>IF(#REF!=#REF!,1,0)</f>
        <v>#REF!</v>
      </c>
      <c r="AF728" s="378"/>
      <c r="AG728" s="378"/>
      <c r="AH728" s="378"/>
      <c r="AI728" s="378"/>
    </row>
    <row r="729" spans="2:35" s="379" customFormat="1">
      <c r="B729" s="371"/>
      <c r="C729" s="372"/>
      <c r="D729" s="373"/>
      <c r="E729" s="374"/>
      <c r="F729" s="375"/>
      <c r="G729" s="375"/>
      <c r="H729" s="375"/>
      <c r="I729" s="375"/>
      <c r="J729" s="375"/>
      <c r="K729" s="375"/>
      <c r="L729" s="375"/>
      <c r="M729" s="375"/>
      <c r="N729" s="375"/>
      <c r="O729" s="376"/>
      <c r="P729" s="375"/>
      <c r="Q729" s="375"/>
      <c r="R729" s="375"/>
      <c r="S729" s="375"/>
      <c r="T729" s="375"/>
      <c r="U729" s="375"/>
      <c r="V729" s="375"/>
      <c r="W729" s="375"/>
      <c r="X729" s="375"/>
      <c r="Y729" s="375"/>
      <c r="Z729" s="375"/>
      <c r="AA729" s="376"/>
      <c r="AB729" s="376"/>
      <c r="AC729" s="377"/>
      <c r="AD729" s="377"/>
      <c r="AE729" s="377" t="e">
        <f>IF(#REF!=#REF!,1,0)</f>
        <v>#REF!</v>
      </c>
      <c r="AF729" s="378"/>
      <c r="AG729" s="378"/>
      <c r="AH729" s="378"/>
      <c r="AI729" s="378"/>
    </row>
    <row r="730" spans="2:35" s="379" customFormat="1">
      <c r="B730" s="371"/>
      <c r="C730" s="372"/>
      <c r="D730" s="373"/>
      <c r="E730" s="374"/>
      <c r="F730" s="375"/>
      <c r="G730" s="375"/>
      <c r="H730" s="375"/>
      <c r="I730" s="375"/>
      <c r="J730" s="375"/>
      <c r="K730" s="375"/>
      <c r="L730" s="375"/>
      <c r="M730" s="375"/>
      <c r="N730" s="375"/>
      <c r="O730" s="376"/>
      <c r="P730" s="375"/>
      <c r="Q730" s="375"/>
      <c r="R730" s="375"/>
      <c r="S730" s="375"/>
      <c r="T730" s="375"/>
      <c r="U730" s="375"/>
      <c r="V730" s="375"/>
      <c r="W730" s="375"/>
      <c r="X730" s="375"/>
      <c r="Y730" s="375"/>
      <c r="Z730" s="375"/>
      <c r="AA730" s="376"/>
      <c r="AB730" s="376"/>
      <c r="AC730" s="377"/>
      <c r="AD730" s="377"/>
      <c r="AE730" s="377" t="e">
        <f>IF(#REF!=#REF!,1,0)</f>
        <v>#REF!</v>
      </c>
      <c r="AF730" s="378"/>
      <c r="AG730" s="378"/>
      <c r="AH730" s="378"/>
      <c r="AI730" s="378"/>
    </row>
    <row r="731" spans="2:35" s="379" customFormat="1">
      <c r="B731" s="371"/>
      <c r="C731" s="372"/>
      <c r="D731" s="373"/>
      <c r="E731" s="374"/>
      <c r="F731" s="375"/>
      <c r="G731" s="375"/>
      <c r="H731" s="375"/>
      <c r="I731" s="375"/>
      <c r="J731" s="375"/>
      <c r="K731" s="375"/>
      <c r="L731" s="375"/>
      <c r="M731" s="375"/>
      <c r="N731" s="375"/>
      <c r="O731" s="376"/>
      <c r="P731" s="375"/>
      <c r="Q731" s="375"/>
      <c r="R731" s="375"/>
      <c r="S731" s="375"/>
      <c r="T731" s="375"/>
      <c r="U731" s="375"/>
      <c r="V731" s="375"/>
      <c r="W731" s="375"/>
      <c r="X731" s="375"/>
      <c r="Y731" s="375"/>
      <c r="Z731" s="375"/>
      <c r="AA731" s="376"/>
      <c r="AB731" s="376"/>
      <c r="AC731" s="377"/>
      <c r="AD731" s="377"/>
      <c r="AE731" s="377" t="e">
        <f>IF(#REF!=#REF!,1,0)</f>
        <v>#REF!</v>
      </c>
      <c r="AF731" s="378"/>
      <c r="AG731" s="378"/>
      <c r="AH731" s="378"/>
      <c r="AI731" s="378"/>
    </row>
    <row r="732" spans="2:35" s="379" customFormat="1">
      <c r="B732" s="371"/>
      <c r="C732" s="372"/>
      <c r="D732" s="373"/>
      <c r="E732" s="374"/>
      <c r="F732" s="375"/>
      <c r="G732" s="375"/>
      <c r="H732" s="375"/>
      <c r="I732" s="375"/>
      <c r="J732" s="375"/>
      <c r="K732" s="375"/>
      <c r="L732" s="375"/>
      <c r="M732" s="375"/>
      <c r="N732" s="375"/>
      <c r="O732" s="376"/>
      <c r="P732" s="375"/>
      <c r="Q732" s="375"/>
      <c r="R732" s="375"/>
      <c r="S732" s="375"/>
      <c r="T732" s="375"/>
      <c r="U732" s="375"/>
      <c r="V732" s="375"/>
      <c r="W732" s="375"/>
      <c r="X732" s="375"/>
      <c r="Y732" s="375"/>
      <c r="Z732" s="375"/>
      <c r="AA732" s="376"/>
      <c r="AB732" s="376"/>
      <c r="AC732" s="377"/>
      <c r="AD732" s="377"/>
      <c r="AE732" s="377" t="e">
        <f>IF(#REF!=#REF!,1,0)</f>
        <v>#REF!</v>
      </c>
      <c r="AF732" s="378"/>
      <c r="AG732" s="378"/>
      <c r="AH732" s="378"/>
      <c r="AI732" s="378"/>
    </row>
    <row r="733" spans="2:35" s="379" customFormat="1">
      <c r="B733" s="371"/>
      <c r="C733" s="372"/>
      <c r="D733" s="373"/>
      <c r="E733" s="374"/>
      <c r="F733" s="375"/>
      <c r="G733" s="375"/>
      <c r="H733" s="375"/>
      <c r="I733" s="375"/>
      <c r="J733" s="375"/>
      <c r="K733" s="375"/>
      <c r="L733" s="375"/>
      <c r="M733" s="375"/>
      <c r="N733" s="375"/>
      <c r="O733" s="376"/>
      <c r="P733" s="375"/>
      <c r="Q733" s="375"/>
      <c r="R733" s="375"/>
      <c r="S733" s="375"/>
      <c r="T733" s="375"/>
      <c r="U733" s="375"/>
      <c r="V733" s="375"/>
      <c r="W733" s="375"/>
      <c r="X733" s="375"/>
      <c r="Y733" s="375"/>
      <c r="Z733" s="375"/>
      <c r="AA733" s="376"/>
      <c r="AB733" s="376"/>
      <c r="AC733" s="377"/>
      <c r="AD733" s="377"/>
      <c r="AE733" s="377" t="e">
        <f>IF(#REF!=#REF!,1,0)</f>
        <v>#REF!</v>
      </c>
      <c r="AF733" s="378"/>
      <c r="AG733" s="378"/>
      <c r="AH733" s="378"/>
      <c r="AI733" s="378"/>
    </row>
    <row r="734" spans="2:35" s="379" customFormat="1">
      <c r="B734" s="371"/>
      <c r="C734" s="372"/>
      <c r="D734" s="373"/>
      <c r="E734" s="374"/>
      <c r="F734" s="375"/>
      <c r="G734" s="375"/>
      <c r="H734" s="375"/>
      <c r="I734" s="375"/>
      <c r="J734" s="375"/>
      <c r="K734" s="375"/>
      <c r="L734" s="375"/>
      <c r="M734" s="375"/>
      <c r="N734" s="375"/>
      <c r="O734" s="376"/>
      <c r="P734" s="375"/>
      <c r="Q734" s="375"/>
      <c r="R734" s="375"/>
      <c r="S734" s="375"/>
      <c r="T734" s="375"/>
      <c r="U734" s="375"/>
      <c r="V734" s="375"/>
      <c r="W734" s="375"/>
      <c r="X734" s="375"/>
      <c r="Y734" s="375"/>
      <c r="Z734" s="375"/>
      <c r="AA734" s="376"/>
      <c r="AB734" s="376"/>
      <c r="AC734" s="377"/>
      <c r="AD734" s="377"/>
      <c r="AE734" s="377" t="e">
        <f>IF(#REF!=#REF!,1,0)</f>
        <v>#REF!</v>
      </c>
      <c r="AF734" s="378"/>
      <c r="AG734" s="378"/>
      <c r="AH734" s="378"/>
      <c r="AI734" s="378"/>
    </row>
    <row r="735" spans="2:35" s="379" customFormat="1">
      <c r="B735" s="371"/>
      <c r="C735" s="372"/>
      <c r="D735" s="373"/>
      <c r="E735" s="374"/>
      <c r="F735" s="375"/>
      <c r="G735" s="375"/>
      <c r="H735" s="375"/>
      <c r="I735" s="375"/>
      <c r="J735" s="375"/>
      <c r="K735" s="375"/>
      <c r="L735" s="375"/>
      <c r="M735" s="375"/>
      <c r="N735" s="375"/>
      <c r="O735" s="376"/>
      <c r="P735" s="375"/>
      <c r="Q735" s="375"/>
      <c r="R735" s="375"/>
      <c r="S735" s="375"/>
      <c r="T735" s="375"/>
      <c r="U735" s="375"/>
      <c r="V735" s="375"/>
      <c r="W735" s="375"/>
      <c r="X735" s="375"/>
      <c r="Y735" s="375"/>
      <c r="Z735" s="375"/>
      <c r="AA735" s="376"/>
      <c r="AB735" s="376"/>
      <c r="AC735" s="377"/>
      <c r="AD735" s="377"/>
      <c r="AE735" s="377" t="e">
        <f>IF(#REF!=#REF!,1,0)</f>
        <v>#REF!</v>
      </c>
      <c r="AF735" s="378"/>
      <c r="AG735" s="378"/>
      <c r="AH735" s="378"/>
      <c r="AI735" s="378"/>
    </row>
    <row r="736" spans="2:35" s="379" customFormat="1">
      <c r="B736" s="371"/>
      <c r="C736" s="372"/>
      <c r="D736" s="373"/>
      <c r="E736" s="374"/>
      <c r="F736" s="375"/>
      <c r="G736" s="375"/>
      <c r="H736" s="375"/>
      <c r="I736" s="375"/>
      <c r="J736" s="375"/>
      <c r="K736" s="375"/>
      <c r="L736" s="375"/>
      <c r="M736" s="375"/>
      <c r="N736" s="375"/>
      <c r="O736" s="376"/>
      <c r="P736" s="375"/>
      <c r="Q736" s="375"/>
      <c r="R736" s="375"/>
      <c r="S736" s="375"/>
      <c r="T736" s="375"/>
      <c r="U736" s="375"/>
      <c r="V736" s="375"/>
      <c r="W736" s="375"/>
      <c r="X736" s="375"/>
      <c r="Y736" s="375"/>
      <c r="Z736" s="375"/>
      <c r="AA736" s="376"/>
      <c r="AB736" s="376"/>
      <c r="AC736" s="377"/>
      <c r="AD736" s="377"/>
      <c r="AE736" s="377" t="e">
        <f>IF(#REF!=#REF!,1,0)</f>
        <v>#REF!</v>
      </c>
      <c r="AF736" s="378"/>
      <c r="AG736" s="378"/>
      <c r="AH736" s="378"/>
      <c r="AI736" s="378"/>
    </row>
    <row r="737" spans="2:35" s="379" customFormat="1">
      <c r="B737" s="371"/>
      <c r="C737" s="372"/>
      <c r="D737" s="373"/>
      <c r="E737" s="374"/>
      <c r="F737" s="375"/>
      <c r="G737" s="375"/>
      <c r="H737" s="375"/>
      <c r="I737" s="375"/>
      <c r="J737" s="375"/>
      <c r="K737" s="375"/>
      <c r="L737" s="375"/>
      <c r="M737" s="375"/>
      <c r="N737" s="375"/>
      <c r="O737" s="376"/>
      <c r="P737" s="375"/>
      <c r="Q737" s="375"/>
      <c r="R737" s="375"/>
      <c r="S737" s="375"/>
      <c r="T737" s="375"/>
      <c r="U737" s="375"/>
      <c r="V737" s="375"/>
      <c r="W737" s="375"/>
      <c r="X737" s="375"/>
      <c r="Y737" s="375"/>
      <c r="Z737" s="375"/>
      <c r="AA737" s="376"/>
      <c r="AB737" s="376"/>
      <c r="AC737" s="377"/>
      <c r="AD737" s="377"/>
      <c r="AE737" s="377" t="e">
        <f>IF(#REF!=#REF!,1,0)</f>
        <v>#REF!</v>
      </c>
      <c r="AF737" s="378"/>
      <c r="AG737" s="378"/>
      <c r="AH737" s="378"/>
      <c r="AI737" s="378"/>
    </row>
    <row r="738" spans="2:35" s="379" customFormat="1">
      <c r="B738" s="371"/>
      <c r="C738" s="372"/>
      <c r="D738" s="373"/>
      <c r="E738" s="374"/>
      <c r="F738" s="375"/>
      <c r="G738" s="375"/>
      <c r="H738" s="375"/>
      <c r="I738" s="375"/>
      <c r="J738" s="375"/>
      <c r="K738" s="375"/>
      <c r="L738" s="375"/>
      <c r="M738" s="375"/>
      <c r="N738" s="375"/>
      <c r="O738" s="376"/>
      <c r="P738" s="375"/>
      <c r="Q738" s="375"/>
      <c r="R738" s="375"/>
      <c r="S738" s="375"/>
      <c r="T738" s="375"/>
      <c r="U738" s="375"/>
      <c r="V738" s="375"/>
      <c r="W738" s="375"/>
      <c r="X738" s="375"/>
      <c r="Y738" s="375"/>
      <c r="Z738" s="375"/>
      <c r="AA738" s="376"/>
      <c r="AB738" s="376"/>
      <c r="AC738" s="377"/>
      <c r="AD738" s="377"/>
      <c r="AE738" s="377" t="e">
        <f>IF(#REF!=#REF!,1,0)</f>
        <v>#REF!</v>
      </c>
      <c r="AF738" s="378"/>
      <c r="AG738" s="378"/>
      <c r="AH738" s="378"/>
      <c r="AI738" s="378"/>
    </row>
    <row r="739" spans="2:35" s="379" customFormat="1">
      <c r="B739" s="371"/>
      <c r="C739" s="372"/>
      <c r="D739" s="373"/>
      <c r="E739" s="374"/>
      <c r="F739" s="375"/>
      <c r="G739" s="375"/>
      <c r="H739" s="375"/>
      <c r="I739" s="375"/>
      <c r="J739" s="375"/>
      <c r="K739" s="375"/>
      <c r="L739" s="375"/>
      <c r="M739" s="375"/>
      <c r="N739" s="375"/>
      <c r="O739" s="376"/>
      <c r="P739" s="375"/>
      <c r="Q739" s="375"/>
      <c r="R739" s="375"/>
      <c r="S739" s="375"/>
      <c r="T739" s="375"/>
      <c r="U739" s="375"/>
      <c r="V739" s="375"/>
      <c r="W739" s="375"/>
      <c r="X739" s="375"/>
      <c r="Y739" s="375"/>
      <c r="Z739" s="375"/>
      <c r="AA739" s="376"/>
      <c r="AB739" s="376"/>
      <c r="AC739" s="377"/>
      <c r="AD739" s="377"/>
      <c r="AE739" s="377" t="e">
        <f>IF(#REF!=#REF!,1,0)</f>
        <v>#REF!</v>
      </c>
      <c r="AF739" s="378"/>
      <c r="AG739" s="378"/>
      <c r="AH739" s="378"/>
      <c r="AI739" s="378"/>
    </row>
    <row r="740" spans="2:35" s="379" customFormat="1">
      <c r="B740" s="371"/>
      <c r="C740" s="372"/>
      <c r="D740" s="373"/>
      <c r="E740" s="374"/>
      <c r="F740" s="375"/>
      <c r="G740" s="375"/>
      <c r="H740" s="375"/>
      <c r="I740" s="375"/>
      <c r="J740" s="375"/>
      <c r="K740" s="375"/>
      <c r="L740" s="375"/>
      <c r="M740" s="375"/>
      <c r="N740" s="375"/>
      <c r="O740" s="376"/>
      <c r="P740" s="375"/>
      <c r="Q740" s="375"/>
      <c r="R740" s="375"/>
      <c r="S740" s="375"/>
      <c r="T740" s="375"/>
      <c r="U740" s="375"/>
      <c r="V740" s="375"/>
      <c r="W740" s="375"/>
      <c r="X740" s="375"/>
      <c r="Y740" s="375"/>
      <c r="Z740" s="375"/>
      <c r="AA740" s="376"/>
      <c r="AB740" s="376"/>
      <c r="AC740" s="377"/>
      <c r="AD740" s="377"/>
      <c r="AE740" s="377" t="e">
        <f>IF(#REF!=#REF!,1,0)</f>
        <v>#REF!</v>
      </c>
      <c r="AF740" s="378"/>
      <c r="AG740" s="378"/>
      <c r="AH740" s="378"/>
      <c r="AI740" s="378"/>
    </row>
    <row r="741" spans="2:35" s="379" customFormat="1">
      <c r="B741" s="371"/>
      <c r="C741" s="372"/>
      <c r="D741" s="373"/>
      <c r="E741" s="374"/>
      <c r="F741" s="375"/>
      <c r="G741" s="375"/>
      <c r="H741" s="375"/>
      <c r="I741" s="375"/>
      <c r="J741" s="375"/>
      <c r="K741" s="375"/>
      <c r="L741" s="375"/>
      <c r="M741" s="375"/>
      <c r="N741" s="375"/>
      <c r="O741" s="376"/>
      <c r="P741" s="375"/>
      <c r="Q741" s="375"/>
      <c r="R741" s="375"/>
      <c r="S741" s="375"/>
      <c r="T741" s="375"/>
      <c r="U741" s="375"/>
      <c r="V741" s="375"/>
      <c r="W741" s="375"/>
      <c r="X741" s="375"/>
      <c r="Y741" s="375"/>
      <c r="Z741" s="375"/>
      <c r="AA741" s="376"/>
      <c r="AB741" s="376"/>
      <c r="AC741" s="377"/>
      <c r="AD741" s="377"/>
      <c r="AE741" s="377" t="e">
        <f>IF(#REF!=#REF!,1,0)</f>
        <v>#REF!</v>
      </c>
      <c r="AF741" s="378"/>
      <c r="AG741" s="378"/>
      <c r="AH741" s="378"/>
      <c r="AI741" s="378"/>
    </row>
    <row r="742" spans="2:35" s="379" customFormat="1">
      <c r="B742" s="371"/>
      <c r="C742" s="372"/>
      <c r="D742" s="373"/>
      <c r="E742" s="374"/>
      <c r="F742" s="375"/>
      <c r="G742" s="375"/>
      <c r="H742" s="375"/>
      <c r="I742" s="375"/>
      <c r="J742" s="375"/>
      <c r="K742" s="375"/>
      <c r="L742" s="375"/>
      <c r="M742" s="375"/>
      <c r="N742" s="375"/>
      <c r="O742" s="376"/>
      <c r="P742" s="375"/>
      <c r="Q742" s="375"/>
      <c r="R742" s="375"/>
      <c r="S742" s="375"/>
      <c r="T742" s="375"/>
      <c r="U742" s="375"/>
      <c r="V742" s="375"/>
      <c r="W742" s="375"/>
      <c r="X742" s="375"/>
      <c r="Y742" s="375"/>
      <c r="Z742" s="375"/>
      <c r="AA742" s="376"/>
      <c r="AB742" s="376"/>
      <c r="AC742" s="377"/>
      <c r="AD742" s="377"/>
      <c r="AE742" s="377" t="e">
        <f>IF(#REF!=#REF!,1,0)</f>
        <v>#REF!</v>
      </c>
      <c r="AF742" s="378"/>
      <c r="AG742" s="378"/>
      <c r="AH742" s="378"/>
      <c r="AI742" s="378"/>
    </row>
    <row r="743" spans="2:35" s="379" customFormat="1">
      <c r="B743" s="371"/>
      <c r="C743" s="372"/>
      <c r="D743" s="373"/>
      <c r="E743" s="374"/>
      <c r="F743" s="375"/>
      <c r="G743" s="375"/>
      <c r="H743" s="375"/>
      <c r="I743" s="375"/>
      <c r="J743" s="375"/>
      <c r="K743" s="375"/>
      <c r="L743" s="375"/>
      <c r="M743" s="375"/>
      <c r="N743" s="375"/>
      <c r="O743" s="376"/>
      <c r="P743" s="375"/>
      <c r="Q743" s="375"/>
      <c r="R743" s="375"/>
      <c r="S743" s="375"/>
      <c r="T743" s="375"/>
      <c r="U743" s="375"/>
      <c r="V743" s="375"/>
      <c r="W743" s="375"/>
      <c r="X743" s="375"/>
      <c r="Y743" s="375"/>
      <c r="Z743" s="375"/>
      <c r="AA743" s="376"/>
      <c r="AB743" s="376"/>
      <c r="AC743" s="377"/>
      <c r="AD743" s="377"/>
      <c r="AE743" s="377" t="e">
        <f>IF(#REF!=#REF!,1,0)</f>
        <v>#REF!</v>
      </c>
      <c r="AF743" s="378"/>
      <c r="AG743" s="378"/>
      <c r="AH743" s="378"/>
      <c r="AI743" s="378"/>
    </row>
    <row r="744" spans="2:35" s="379" customFormat="1">
      <c r="B744" s="371"/>
      <c r="C744" s="372"/>
      <c r="D744" s="373"/>
      <c r="E744" s="374"/>
      <c r="F744" s="375"/>
      <c r="G744" s="375"/>
      <c r="H744" s="375"/>
      <c r="I744" s="375"/>
      <c r="J744" s="375"/>
      <c r="K744" s="375"/>
      <c r="L744" s="375"/>
      <c r="M744" s="375"/>
      <c r="N744" s="375"/>
      <c r="O744" s="376"/>
      <c r="P744" s="375"/>
      <c r="Q744" s="375"/>
      <c r="R744" s="375"/>
      <c r="S744" s="375"/>
      <c r="T744" s="375"/>
      <c r="U744" s="375"/>
      <c r="V744" s="375"/>
      <c r="W744" s="375"/>
      <c r="X744" s="375"/>
      <c r="Y744" s="375"/>
      <c r="Z744" s="375"/>
      <c r="AA744" s="376"/>
      <c r="AB744" s="376"/>
      <c r="AC744" s="377"/>
      <c r="AD744" s="377"/>
      <c r="AE744" s="377" t="e">
        <f>IF(#REF!=#REF!,1,0)</f>
        <v>#REF!</v>
      </c>
      <c r="AF744" s="378"/>
      <c r="AG744" s="378"/>
      <c r="AH744" s="378"/>
      <c r="AI744" s="378"/>
    </row>
    <row r="745" spans="2:35" s="379" customFormat="1">
      <c r="B745" s="371"/>
      <c r="C745" s="372"/>
      <c r="D745" s="373"/>
      <c r="E745" s="374"/>
      <c r="F745" s="375"/>
      <c r="G745" s="375"/>
      <c r="H745" s="375"/>
      <c r="I745" s="375"/>
      <c r="J745" s="375"/>
      <c r="K745" s="375"/>
      <c r="L745" s="375"/>
      <c r="M745" s="375"/>
      <c r="N745" s="375"/>
      <c r="O745" s="376"/>
      <c r="P745" s="375"/>
      <c r="Q745" s="375"/>
      <c r="R745" s="375"/>
      <c r="S745" s="375"/>
      <c r="T745" s="375"/>
      <c r="U745" s="375"/>
      <c r="V745" s="375"/>
      <c r="W745" s="375"/>
      <c r="X745" s="375"/>
      <c r="Y745" s="375"/>
      <c r="Z745" s="375"/>
      <c r="AA745" s="376"/>
      <c r="AB745" s="376"/>
      <c r="AC745" s="377"/>
      <c r="AD745" s="377"/>
      <c r="AE745" s="377" t="e">
        <f>IF(#REF!=#REF!,1,0)</f>
        <v>#REF!</v>
      </c>
      <c r="AF745" s="378"/>
      <c r="AG745" s="378"/>
      <c r="AH745" s="378"/>
      <c r="AI745" s="378"/>
    </row>
    <row r="746" spans="2:35" s="379" customFormat="1">
      <c r="B746" s="371"/>
      <c r="C746" s="372"/>
      <c r="D746" s="373"/>
      <c r="E746" s="374"/>
      <c r="F746" s="375"/>
      <c r="G746" s="375"/>
      <c r="H746" s="375"/>
      <c r="I746" s="375"/>
      <c r="J746" s="375"/>
      <c r="K746" s="375"/>
      <c r="L746" s="375"/>
      <c r="M746" s="375"/>
      <c r="N746" s="375"/>
      <c r="O746" s="376"/>
      <c r="P746" s="375"/>
      <c r="Q746" s="375"/>
      <c r="R746" s="375"/>
      <c r="S746" s="375"/>
      <c r="T746" s="375"/>
      <c r="U746" s="375"/>
      <c r="V746" s="375"/>
      <c r="W746" s="375"/>
      <c r="X746" s="375"/>
      <c r="Y746" s="375"/>
      <c r="Z746" s="375"/>
      <c r="AA746" s="376"/>
      <c r="AB746" s="376"/>
      <c r="AC746" s="377"/>
      <c r="AD746" s="377"/>
      <c r="AE746" s="377" t="e">
        <f>IF(#REF!=#REF!,1,0)</f>
        <v>#REF!</v>
      </c>
      <c r="AF746" s="378"/>
      <c r="AG746" s="378"/>
      <c r="AH746" s="378"/>
      <c r="AI746" s="378"/>
    </row>
    <row r="747" spans="2:35" s="379" customFormat="1">
      <c r="B747" s="371"/>
      <c r="C747" s="372"/>
      <c r="D747" s="373"/>
      <c r="E747" s="374"/>
      <c r="F747" s="375"/>
      <c r="G747" s="375"/>
      <c r="H747" s="375"/>
      <c r="I747" s="375"/>
      <c r="J747" s="375"/>
      <c r="K747" s="375"/>
      <c r="L747" s="375"/>
      <c r="M747" s="375"/>
      <c r="N747" s="375"/>
      <c r="O747" s="376"/>
      <c r="P747" s="375"/>
      <c r="Q747" s="375"/>
      <c r="R747" s="375"/>
      <c r="S747" s="375"/>
      <c r="T747" s="375"/>
      <c r="U747" s="375"/>
      <c r="V747" s="375"/>
      <c r="W747" s="375"/>
      <c r="X747" s="375"/>
      <c r="Y747" s="375"/>
      <c r="Z747" s="375"/>
      <c r="AA747" s="376"/>
      <c r="AB747" s="376"/>
      <c r="AC747" s="377"/>
      <c r="AD747" s="377"/>
      <c r="AE747" s="377" t="e">
        <f>IF(#REF!=#REF!,1,0)</f>
        <v>#REF!</v>
      </c>
      <c r="AF747" s="378"/>
      <c r="AG747" s="378"/>
      <c r="AH747" s="378"/>
      <c r="AI747" s="378"/>
    </row>
    <row r="748" spans="2:35" s="379" customFormat="1">
      <c r="B748" s="371"/>
      <c r="C748" s="372"/>
      <c r="D748" s="373"/>
      <c r="E748" s="374"/>
      <c r="F748" s="375"/>
      <c r="G748" s="375"/>
      <c r="H748" s="375"/>
      <c r="I748" s="375"/>
      <c r="J748" s="375"/>
      <c r="K748" s="375"/>
      <c r="L748" s="375"/>
      <c r="M748" s="375"/>
      <c r="N748" s="375"/>
      <c r="O748" s="376"/>
      <c r="P748" s="375"/>
      <c r="Q748" s="375"/>
      <c r="R748" s="375"/>
      <c r="S748" s="375"/>
      <c r="T748" s="375"/>
      <c r="U748" s="375"/>
      <c r="V748" s="375"/>
      <c r="W748" s="375"/>
      <c r="X748" s="375"/>
      <c r="Y748" s="375"/>
      <c r="Z748" s="375"/>
      <c r="AA748" s="376"/>
      <c r="AB748" s="376"/>
      <c r="AC748" s="377"/>
      <c r="AD748" s="377"/>
      <c r="AE748" s="377" t="e">
        <f>IF(#REF!=#REF!,1,0)</f>
        <v>#REF!</v>
      </c>
      <c r="AF748" s="378"/>
      <c r="AG748" s="378"/>
      <c r="AH748" s="378"/>
      <c r="AI748" s="378"/>
    </row>
    <row r="749" spans="2:35" s="379" customFormat="1">
      <c r="B749" s="371"/>
      <c r="C749" s="372"/>
      <c r="D749" s="373"/>
      <c r="E749" s="374"/>
      <c r="F749" s="375"/>
      <c r="G749" s="375"/>
      <c r="H749" s="375"/>
      <c r="I749" s="375"/>
      <c r="J749" s="375"/>
      <c r="K749" s="375"/>
      <c r="L749" s="375"/>
      <c r="M749" s="375"/>
      <c r="N749" s="375"/>
      <c r="O749" s="376"/>
      <c r="P749" s="375"/>
      <c r="Q749" s="375"/>
      <c r="R749" s="375"/>
      <c r="S749" s="375"/>
      <c r="T749" s="375"/>
      <c r="U749" s="375"/>
      <c r="V749" s="375"/>
      <c r="W749" s="375"/>
      <c r="X749" s="375"/>
      <c r="Y749" s="375"/>
      <c r="Z749" s="375"/>
      <c r="AA749" s="376"/>
      <c r="AB749" s="376"/>
      <c r="AC749" s="377"/>
      <c r="AD749" s="377"/>
      <c r="AE749" s="377" t="e">
        <f>IF(#REF!=#REF!,1,0)</f>
        <v>#REF!</v>
      </c>
      <c r="AF749" s="378"/>
      <c r="AG749" s="378"/>
      <c r="AH749" s="378"/>
      <c r="AI749" s="378"/>
    </row>
    <row r="750" spans="2:35" s="379" customFormat="1">
      <c r="B750" s="371"/>
      <c r="C750" s="372"/>
      <c r="D750" s="373"/>
      <c r="E750" s="374"/>
      <c r="F750" s="375"/>
      <c r="G750" s="375"/>
      <c r="H750" s="375"/>
      <c r="I750" s="375"/>
      <c r="J750" s="375"/>
      <c r="K750" s="375"/>
      <c r="L750" s="375"/>
      <c r="M750" s="375"/>
      <c r="N750" s="375"/>
      <c r="O750" s="376"/>
      <c r="P750" s="375"/>
      <c r="Q750" s="375"/>
      <c r="R750" s="375"/>
      <c r="S750" s="375"/>
      <c r="T750" s="375"/>
      <c r="U750" s="375"/>
      <c r="V750" s="375"/>
      <c r="W750" s="375"/>
      <c r="X750" s="375"/>
      <c r="Y750" s="375"/>
      <c r="Z750" s="375"/>
      <c r="AA750" s="376"/>
      <c r="AB750" s="376"/>
      <c r="AC750" s="377"/>
      <c r="AD750" s="377"/>
      <c r="AE750" s="377" t="e">
        <f>IF(#REF!=#REF!,1,0)</f>
        <v>#REF!</v>
      </c>
      <c r="AF750" s="378"/>
      <c r="AG750" s="378"/>
      <c r="AH750" s="378"/>
      <c r="AI750" s="378"/>
    </row>
    <row r="751" spans="2:35" s="379" customFormat="1">
      <c r="B751" s="371"/>
      <c r="C751" s="372"/>
      <c r="D751" s="373"/>
      <c r="E751" s="374"/>
      <c r="F751" s="375"/>
      <c r="G751" s="375"/>
      <c r="H751" s="375"/>
      <c r="I751" s="375"/>
      <c r="J751" s="375"/>
      <c r="K751" s="375"/>
      <c r="L751" s="375"/>
      <c r="M751" s="375"/>
      <c r="N751" s="375"/>
      <c r="O751" s="376"/>
      <c r="P751" s="375"/>
      <c r="Q751" s="375"/>
      <c r="R751" s="375"/>
      <c r="S751" s="375"/>
      <c r="T751" s="375"/>
      <c r="U751" s="375"/>
      <c r="V751" s="375"/>
      <c r="W751" s="375"/>
      <c r="X751" s="375"/>
      <c r="Y751" s="375"/>
      <c r="Z751" s="375"/>
      <c r="AA751" s="376"/>
      <c r="AB751" s="376"/>
      <c r="AC751" s="377"/>
      <c r="AD751" s="377"/>
      <c r="AE751" s="377" t="e">
        <f>IF(#REF!=#REF!,1,0)</f>
        <v>#REF!</v>
      </c>
      <c r="AF751" s="378"/>
      <c r="AG751" s="378"/>
      <c r="AH751" s="378"/>
      <c r="AI751" s="378"/>
    </row>
    <row r="752" spans="2:35" s="379" customFormat="1">
      <c r="B752" s="371"/>
      <c r="C752" s="372"/>
      <c r="D752" s="373"/>
      <c r="E752" s="374"/>
      <c r="F752" s="375"/>
      <c r="G752" s="375"/>
      <c r="H752" s="375"/>
      <c r="I752" s="375"/>
      <c r="J752" s="375"/>
      <c r="K752" s="375"/>
      <c r="L752" s="375"/>
      <c r="M752" s="375"/>
      <c r="N752" s="375"/>
      <c r="O752" s="376"/>
      <c r="P752" s="375"/>
      <c r="Q752" s="375"/>
      <c r="R752" s="375"/>
      <c r="S752" s="375"/>
      <c r="T752" s="375"/>
      <c r="U752" s="375"/>
      <c r="V752" s="375"/>
      <c r="W752" s="375"/>
      <c r="X752" s="375"/>
      <c r="Y752" s="375"/>
      <c r="Z752" s="375"/>
      <c r="AA752" s="376"/>
      <c r="AB752" s="376"/>
      <c r="AC752" s="377"/>
      <c r="AD752" s="377"/>
      <c r="AE752" s="377" t="e">
        <f>IF(#REF!=#REF!,1,0)</f>
        <v>#REF!</v>
      </c>
      <c r="AF752" s="378"/>
      <c r="AG752" s="378"/>
      <c r="AH752" s="378"/>
      <c r="AI752" s="378"/>
    </row>
    <row r="753" spans="2:35" s="379" customFormat="1">
      <c r="B753" s="371"/>
      <c r="C753" s="372"/>
      <c r="D753" s="373"/>
      <c r="E753" s="374"/>
      <c r="F753" s="375"/>
      <c r="G753" s="375"/>
      <c r="H753" s="375"/>
      <c r="I753" s="375"/>
      <c r="J753" s="375"/>
      <c r="K753" s="375"/>
      <c r="L753" s="375"/>
      <c r="M753" s="375"/>
      <c r="N753" s="375"/>
      <c r="O753" s="376"/>
      <c r="P753" s="375"/>
      <c r="Q753" s="375"/>
      <c r="R753" s="375"/>
      <c r="S753" s="375"/>
      <c r="T753" s="375"/>
      <c r="U753" s="375"/>
      <c r="V753" s="375"/>
      <c r="W753" s="375"/>
      <c r="X753" s="375"/>
      <c r="Y753" s="375"/>
      <c r="Z753" s="375"/>
      <c r="AA753" s="376"/>
      <c r="AB753" s="376"/>
      <c r="AC753" s="377"/>
      <c r="AD753" s="377"/>
      <c r="AE753" s="377" t="e">
        <f>IF(#REF!=#REF!,1,0)</f>
        <v>#REF!</v>
      </c>
      <c r="AF753" s="378"/>
      <c r="AG753" s="378"/>
      <c r="AH753" s="378"/>
      <c r="AI753" s="378"/>
    </row>
    <row r="754" spans="2:35" s="379" customFormat="1">
      <c r="B754" s="371"/>
      <c r="C754" s="372"/>
      <c r="D754" s="373"/>
      <c r="E754" s="374"/>
      <c r="F754" s="375"/>
      <c r="G754" s="375"/>
      <c r="H754" s="375"/>
      <c r="I754" s="375"/>
      <c r="J754" s="375"/>
      <c r="K754" s="375"/>
      <c r="L754" s="375"/>
      <c r="M754" s="375"/>
      <c r="N754" s="375"/>
      <c r="O754" s="376"/>
      <c r="P754" s="375"/>
      <c r="Q754" s="375"/>
      <c r="R754" s="375"/>
      <c r="S754" s="375"/>
      <c r="T754" s="375"/>
      <c r="U754" s="375"/>
      <c r="V754" s="375"/>
      <c r="W754" s="375"/>
      <c r="X754" s="375"/>
      <c r="Y754" s="375"/>
      <c r="Z754" s="375"/>
      <c r="AA754" s="376"/>
      <c r="AB754" s="376"/>
      <c r="AC754" s="377"/>
      <c r="AD754" s="377"/>
      <c r="AE754" s="377" t="e">
        <f>IF(#REF!=#REF!,1,0)</f>
        <v>#REF!</v>
      </c>
      <c r="AF754" s="378"/>
      <c r="AG754" s="378"/>
      <c r="AH754" s="378"/>
      <c r="AI754" s="378"/>
    </row>
    <row r="755" spans="2:35" s="379" customFormat="1">
      <c r="B755" s="371"/>
      <c r="C755" s="372"/>
      <c r="D755" s="373"/>
      <c r="E755" s="374"/>
      <c r="F755" s="375"/>
      <c r="G755" s="375"/>
      <c r="H755" s="375"/>
      <c r="I755" s="375"/>
      <c r="J755" s="375"/>
      <c r="K755" s="375"/>
      <c r="L755" s="375"/>
      <c r="M755" s="375"/>
      <c r="N755" s="375"/>
      <c r="O755" s="376"/>
      <c r="P755" s="375"/>
      <c r="Q755" s="375"/>
      <c r="R755" s="375"/>
      <c r="S755" s="375"/>
      <c r="T755" s="375"/>
      <c r="U755" s="375"/>
      <c r="V755" s="375"/>
      <c r="W755" s="375"/>
      <c r="X755" s="375"/>
      <c r="Y755" s="375"/>
      <c r="Z755" s="375"/>
      <c r="AA755" s="376"/>
      <c r="AB755" s="376"/>
      <c r="AC755" s="377"/>
      <c r="AD755" s="377"/>
      <c r="AE755" s="377" t="e">
        <f>IF(#REF!=#REF!,1,0)</f>
        <v>#REF!</v>
      </c>
      <c r="AF755" s="378"/>
      <c r="AG755" s="378"/>
      <c r="AH755" s="378"/>
      <c r="AI755" s="378"/>
    </row>
    <row r="756" spans="2:35" s="379" customFormat="1">
      <c r="B756" s="371"/>
      <c r="C756" s="372"/>
      <c r="D756" s="373"/>
      <c r="E756" s="374"/>
      <c r="F756" s="375"/>
      <c r="G756" s="375"/>
      <c r="H756" s="375"/>
      <c r="I756" s="375"/>
      <c r="J756" s="375"/>
      <c r="K756" s="375"/>
      <c r="L756" s="375"/>
      <c r="M756" s="375"/>
      <c r="N756" s="375"/>
      <c r="O756" s="376"/>
      <c r="P756" s="375"/>
      <c r="Q756" s="375"/>
      <c r="R756" s="375"/>
      <c r="S756" s="375"/>
      <c r="T756" s="375"/>
      <c r="U756" s="375"/>
      <c r="V756" s="375"/>
      <c r="W756" s="375"/>
      <c r="X756" s="375"/>
      <c r="Y756" s="375"/>
      <c r="Z756" s="375"/>
      <c r="AA756" s="376"/>
      <c r="AB756" s="376"/>
      <c r="AC756" s="377"/>
      <c r="AD756" s="377"/>
      <c r="AE756" s="377" t="e">
        <f>IF(#REF!=#REF!,1,0)</f>
        <v>#REF!</v>
      </c>
      <c r="AF756" s="378"/>
      <c r="AG756" s="378"/>
      <c r="AH756" s="378"/>
      <c r="AI756" s="378"/>
    </row>
    <row r="757" spans="2:35" s="379" customFormat="1">
      <c r="B757" s="371"/>
      <c r="C757" s="372"/>
      <c r="D757" s="373"/>
      <c r="E757" s="374"/>
      <c r="F757" s="375"/>
      <c r="G757" s="375"/>
      <c r="H757" s="375"/>
      <c r="I757" s="375"/>
      <c r="J757" s="375"/>
      <c r="K757" s="375"/>
      <c r="L757" s="375"/>
      <c r="M757" s="375"/>
      <c r="N757" s="375"/>
      <c r="O757" s="376"/>
      <c r="P757" s="375"/>
      <c r="Q757" s="375"/>
      <c r="R757" s="375"/>
      <c r="S757" s="375"/>
      <c r="T757" s="375"/>
      <c r="U757" s="375"/>
      <c r="V757" s="375"/>
      <c r="W757" s="375"/>
      <c r="X757" s="375"/>
      <c r="Y757" s="375"/>
      <c r="Z757" s="375"/>
      <c r="AA757" s="376"/>
      <c r="AB757" s="376"/>
      <c r="AC757" s="377"/>
      <c r="AD757" s="377"/>
      <c r="AE757" s="377" t="e">
        <f>IF(#REF!=#REF!,1,0)</f>
        <v>#REF!</v>
      </c>
      <c r="AF757" s="378"/>
      <c r="AG757" s="378"/>
      <c r="AH757" s="378"/>
      <c r="AI757" s="378"/>
    </row>
    <row r="758" spans="2:35" s="379" customFormat="1">
      <c r="B758" s="371"/>
      <c r="C758" s="372"/>
      <c r="D758" s="373"/>
      <c r="E758" s="374"/>
      <c r="F758" s="375"/>
      <c r="G758" s="375"/>
      <c r="H758" s="375"/>
      <c r="I758" s="375"/>
      <c r="J758" s="375"/>
      <c r="K758" s="375"/>
      <c r="L758" s="375"/>
      <c r="M758" s="375"/>
      <c r="N758" s="375"/>
      <c r="O758" s="376"/>
      <c r="P758" s="375"/>
      <c r="Q758" s="375"/>
      <c r="R758" s="375"/>
      <c r="S758" s="375"/>
      <c r="T758" s="375"/>
      <c r="U758" s="375"/>
      <c r="V758" s="375"/>
      <c r="W758" s="375"/>
      <c r="X758" s="375"/>
      <c r="Y758" s="375"/>
      <c r="Z758" s="375"/>
      <c r="AA758" s="376"/>
      <c r="AB758" s="376"/>
      <c r="AC758" s="377"/>
      <c r="AD758" s="377"/>
      <c r="AE758" s="377" t="e">
        <f>IF(#REF!=#REF!,1,0)</f>
        <v>#REF!</v>
      </c>
      <c r="AF758" s="378"/>
      <c r="AG758" s="378"/>
      <c r="AH758" s="378"/>
      <c r="AI758" s="378"/>
    </row>
    <row r="759" spans="2:35" s="379" customFormat="1">
      <c r="B759" s="371"/>
      <c r="C759" s="372"/>
      <c r="D759" s="373"/>
      <c r="E759" s="374"/>
      <c r="F759" s="375"/>
      <c r="G759" s="375"/>
      <c r="H759" s="375"/>
      <c r="I759" s="375"/>
      <c r="J759" s="375"/>
      <c r="K759" s="375"/>
      <c r="L759" s="375"/>
      <c r="M759" s="375"/>
      <c r="N759" s="375"/>
      <c r="O759" s="376"/>
      <c r="P759" s="375"/>
      <c r="Q759" s="375"/>
      <c r="R759" s="375"/>
      <c r="S759" s="375"/>
      <c r="T759" s="375"/>
      <c r="U759" s="375"/>
      <c r="V759" s="375"/>
      <c r="W759" s="375"/>
      <c r="X759" s="375"/>
      <c r="Y759" s="375"/>
      <c r="Z759" s="375"/>
      <c r="AA759" s="376"/>
      <c r="AB759" s="376"/>
      <c r="AC759" s="377"/>
      <c r="AD759" s="377"/>
      <c r="AE759" s="377" t="e">
        <f>IF(#REF!=#REF!,1,0)</f>
        <v>#REF!</v>
      </c>
      <c r="AF759" s="378"/>
      <c r="AG759" s="378"/>
      <c r="AH759" s="378"/>
      <c r="AI759" s="378"/>
    </row>
    <row r="760" spans="2:35" s="379" customFormat="1">
      <c r="B760" s="371"/>
      <c r="C760" s="372"/>
      <c r="D760" s="373"/>
      <c r="E760" s="374"/>
      <c r="F760" s="375"/>
      <c r="G760" s="375"/>
      <c r="H760" s="375"/>
      <c r="I760" s="375"/>
      <c r="J760" s="375"/>
      <c r="K760" s="375"/>
      <c r="L760" s="375"/>
      <c r="M760" s="375"/>
      <c r="N760" s="375"/>
      <c r="O760" s="376"/>
      <c r="P760" s="375"/>
      <c r="Q760" s="375"/>
      <c r="R760" s="375"/>
      <c r="S760" s="375"/>
      <c r="T760" s="375"/>
      <c r="U760" s="375"/>
      <c r="V760" s="375"/>
      <c r="W760" s="375"/>
      <c r="X760" s="375"/>
      <c r="Y760" s="375"/>
      <c r="Z760" s="375"/>
      <c r="AA760" s="376"/>
      <c r="AB760" s="376"/>
      <c r="AC760" s="377"/>
      <c r="AD760" s="377"/>
      <c r="AE760" s="377" t="e">
        <f>IF(#REF!=#REF!,1,0)</f>
        <v>#REF!</v>
      </c>
      <c r="AF760" s="378"/>
      <c r="AG760" s="378"/>
      <c r="AH760" s="378"/>
      <c r="AI760" s="378"/>
    </row>
    <row r="761" spans="2:35" s="379" customFormat="1">
      <c r="B761" s="371"/>
      <c r="C761" s="372"/>
      <c r="D761" s="373"/>
      <c r="E761" s="374"/>
      <c r="F761" s="375"/>
      <c r="G761" s="375"/>
      <c r="H761" s="375"/>
      <c r="I761" s="375"/>
      <c r="J761" s="375"/>
      <c r="K761" s="375"/>
      <c r="L761" s="375"/>
      <c r="M761" s="375"/>
      <c r="N761" s="375"/>
      <c r="O761" s="376"/>
      <c r="P761" s="375"/>
      <c r="Q761" s="375"/>
      <c r="R761" s="375"/>
      <c r="S761" s="375"/>
      <c r="T761" s="375"/>
      <c r="U761" s="375"/>
      <c r="V761" s="375"/>
      <c r="W761" s="375"/>
      <c r="X761" s="375"/>
      <c r="Y761" s="375"/>
      <c r="Z761" s="375"/>
      <c r="AA761" s="376"/>
      <c r="AB761" s="376"/>
      <c r="AC761" s="377"/>
      <c r="AD761" s="377"/>
      <c r="AE761" s="377" t="e">
        <f>IF(#REF!=#REF!,1,0)</f>
        <v>#REF!</v>
      </c>
      <c r="AF761" s="378"/>
      <c r="AG761" s="378"/>
      <c r="AH761" s="378"/>
      <c r="AI761" s="378"/>
    </row>
    <row r="762" spans="2:35" s="379" customFormat="1">
      <c r="B762" s="371"/>
      <c r="C762" s="372"/>
      <c r="D762" s="373"/>
      <c r="E762" s="374"/>
      <c r="F762" s="375"/>
      <c r="G762" s="375"/>
      <c r="H762" s="375"/>
      <c r="I762" s="375"/>
      <c r="J762" s="375"/>
      <c r="K762" s="375"/>
      <c r="L762" s="375"/>
      <c r="M762" s="375"/>
      <c r="N762" s="375"/>
      <c r="O762" s="376"/>
      <c r="P762" s="375"/>
      <c r="Q762" s="375"/>
      <c r="R762" s="375"/>
      <c r="S762" s="375"/>
      <c r="T762" s="375"/>
      <c r="U762" s="375"/>
      <c r="V762" s="375"/>
      <c r="W762" s="375"/>
      <c r="X762" s="375"/>
      <c r="Y762" s="375"/>
      <c r="Z762" s="375"/>
      <c r="AA762" s="376"/>
      <c r="AB762" s="376"/>
      <c r="AC762" s="377"/>
      <c r="AD762" s="377"/>
      <c r="AE762" s="377" t="e">
        <f>IF(#REF!=#REF!,1,0)</f>
        <v>#REF!</v>
      </c>
      <c r="AF762" s="378"/>
      <c r="AG762" s="378"/>
      <c r="AH762" s="378"/>
      <c r="AI762" s="378"/>
    </row>
    <row r="763" spans="2:35" s="379" customFormat="1">
      <c r="B763" s="371"/>
      <c r="C763" s="372"/>
      <c r="D763" s="373"/>
      <c r="E763" s="374"/>
      <c r="F763" s="375"/>
      <c r="G763" s="375"/>
      <c r="H763" s="375"/>
      <c r="I763" s="375"/>
      <c r="J763" s="375"/>
      <c r="K763" s="375"/>
      <c r="L763" s="375"/>
      <c r="M763" s="375"/>
      <c r="N763" s="375"/>
      <c r="O763" s="376"/>
      <c r="P763" s="375"/>
      <c r="Q763" s="375"/>
      <c r="R763" s="375"/>
      <c r="S763" s="375"/>
      <c r="T763" s="375"/>
      <c r="U763" s="375"/>
      <c r="V763" s="375"/>
      <c r="W763" s="375"/>
      <c r="X763" s="375"/>
      <c r="Y763" s="375"/>
      <c r="Z763" s="375"/>
      <c r="AA763" s="376"/>
      <c r="AB763" s="376"/>
      <c r="AC763" s="377"/>
      <c r="AD763" s="377"/>
      <c r="AE763" s="377" t="e">
        <f>IF(#REF!=#REF!,1,0)</f>
        <v>#REF!</v>
      </c>
      <c r="AF763" s="378"/>
      <c r="AG763" s="378"/>
      <c r="AH763" s="378"/>
      <c r="AI763" s="378"/>
    </row>
    <row r="764" spans="2:35" s="379" customFormat="1">
      <c r="B764" s="371"/>
      <c r="C764" s="372"/>
      <c r="D764" s="373"/>
      <c r="E764" s="374"/>
      <c r="F764" s="375"/>
      <c r="G764" s="375"/>
      <c r="H764" s="375"/>
      <c r="I764" s="375"/>
      <c r="J764" s="375"/>
      <c r="K764" s="375"/>
      <c r="L764" s="375"/>
      <c r="M764" s="375"/>
      <c r="N764" s="375"/>
      <c r="O764" s="376"/>
      <c r="P764" s="375"/>
      <c r="Q764" s="375"/>
      <c r="R764" s="375"/>
      <c r="S764" s="375"/>
      <c r="T764" s="375"/>
      <c r="U764" s="375"/>
      <c r="V764" s="375"/>
      <c r="W764" s="375"/>
      <c r="X764" s="375"/>
      <c r="Y764" s="375"/>
      <c r="Z764" s="375"/>
      <c r="AA764" s="376"/>
      <c r="AB764" s="376"/>
      <c r="AC764" s="377"/>
      <c r="AD764" s="377"/>
      <c r="AE764" s="377" t="e">
        <f>IF(#REF!=#REF!,1,0)</f>
        <v>#REF!</v>
      </c>
      <c r="AF764" s="378"/>
      <c r="AG764" s="378"/>
      <c r="AH764" s="378"/>
      <c r="AI764" s="378"/>
    </row>
    <row r="765" spans="2:35" s="379" customFormat="1">
      <c r="B765" s="371"/>
      <c r="C765" s="372"/>
      <c r="D765" s="373"/>
      <c r="E765" s="374"/>
      <c r="F765" s="375"/>
      <c r="G765" s="375"/>
      <c r="H765" s="375"/>
      <c r="I765" s="375"/>
      <c r="J765" s="375"/>
      <c r="K765" s="375"/>
      <c r="L765" s="375"/>
      <c r="M765" s="375"/>
      <c r="N765" s="375"/>
      <c r="O765" s="376"/>
      <c r="P765" s="375"/>
      <c r="Q765" s="375"/>
      <c r="R765" s="375"/>
      <c r="S765" s="375"/>
      <c r="T765" s="375"/>
      <c r="U765" s="375"/>
      <c r="V765" s="375"/>
      <c r="W765" s="375"/>
      <c r="X765" s="375"/>
      <c r="Y765" s="375"/>
      <c r="Z765" s="375"/>
      <c r="AA765" s="376"/>
      <c r="AB765" s="376"/>
      <c r="AC765" s="377"/>
      <c r="AD765" s="377"/>
      <c r="AE765" s="377" t="e">
        <f>IF(#REF!=#REF!,1,0)</f>
        <v>#REF!</v>
      </c>
      <c r="AF765" s="378"/>
      <c r="AG765" s="378"/>
      <c r="AH765" s="378"/>
      <c r="AI765" s="378"/>
    </row>
    <row r="766" spans="2:35" s="379" customFormat="1">
      <c r="B766" s="371"/>
      <c r="C766" s="372"/>
      <c r="D766" s="373"/>
      <c r="E766" s="374"/>
      <c r="F766" s="375"/>
      <c r="G766" s="375"/>
      <c r="H766" s="375"/>
      <c r="I766" s="375"/>
      <c r="J766" s="375"/>
      <c r="K766" s="375"/>
      <c r="L766" s="375"/>
      <c r="M766" s="375"/>
      <c r="N766" s="375"/>
      <c r="O766" s="376"/>
      <c r="P766" s="375"/>
      <c r="Q766" s="375"/>
      <c r="R766" s="375"/>
      <c r="S766" s="375"/>
      <c r="T766" s="375"/>
      <c r="U766" s="375"/>
      <c r="V766" s="375"/>
      <c r="W766" s="375"/>
      <c r="X766" s="375"/>
      <c r="Y766" s="375"/>
      <c r="Z766" s="375"/>
      <c r="AA766" s="376"/>
      <c r="AB766" s="376"/>
      <c r="AC766" s="377"/>
      <c r="AD766" s="377"/>
      <c r="AE766" s="377" t="e">
        <f>IF(#REF!=#REF!,1,0)</f>
        <v>#REF!</v>
      </c>
      <c r="AF766" s="378"/>
      <c r="AG766" s="378"/>
      <c r="AH766" s="378"/>
      <c r="AI766" s="378"/>
    </row>
    <row r="767" spans="2:35" s="379" customFormat="1">
      <c r="B767" s="371"/>
      <c r="C767" s="372"/>
      <c r="D767" s="373"/>
      <c r="E767" s="374"/>
      <c r="F767" s="375"/>
      <c r="G767" s="375"/>
      <c r="H767" s="375"/>
      <c r="I767" s="375"/>
      <c r="J767" s="375"/>
      <c r="K767" s="375"/>
      <c r="L767" s="375"/>
      <c r="M767" s="375"/>
      <c r="N767" s="375"/>
      <c r="O767" s="376"/>
      <c r="P767" s="375"/>
      <c r="Q767" s="375"/>
      <c r="R767" s="375"/>
      <c r="S767" s="375"/>
      <c r="T767" s="375"/>
      <c r="U767" s="375"/>
      <c r="V767" s="375"/>
      <c r="W767" s="375"/>
      <c r="X767" s="375"/>
      <c r="Y767" s="375"/>
      <c r="Z767" s="375"/>
      <c r="AA767" s="376"/>
      <c r="AB767" s="376"/>
      <c r="AC767" s="377"/>
      <c r="AD767" s="377"/>
      <c r="AE767" s="377" t="e">
        <f>IF(#REF!=#REF!,1,0)</f>
        <v>#REF!</v>
      </c>
      <c r="AF767" s="378"/>
      <c r="AG767" s="378"/>
      <c r="AH767" s="378"/>
      <c r="AI767" s="378"/>
    </row>
    <row r="768" spans="2:35" s="379" customFormat="1">
      <c r="B768" s="371"/>
      <c r="C768" s="372"/>
      <c r="D768" s="373"/>
      <c r="E768" s="374"/>
      <c r="F768" s="375"/>
      <c r="G768" s="375"/>
      <c r="H768" s="375"/>
      <c r="I768" s="375"/>
      <c r="J768" s="375"/>
      <c r="K768" s="375"/>
      <c r="L768" s="375"/>
      <c r="M768" s="375"/>
      <c r="N768" s="375"/>
      <c r="O768" s="376"/>
      <c r="P768" s="375"/>
      <c r="Q768" s="375"/>
      <c r="R768" s="375"/>
      <c r="S768" s="375"/>
      <c r="T768" s="375"/>
      <c r="U768" s="375"/>
      <c r="V768" s="375"/>
      <c r="W768" s="375"/>
      <c r="X768" s="375"/>
      <c r="Y768" s="375"/>
      <c r="Z768" s="375"/>
      <c r="AA768" s="376"/>
      <c r="AB768" s="376"/>
      <c r="AC768" s="377"/>
      <c r="AD768" s="377"/>
      <c r="AE768" s="377" t="e">
        <f>IF(#REF!=#REF!,1,0)</f>
        <v>#REF!</v>
      </c>
      <c r="AF768" s="378"/>
      <c r="AG768" s="378"/>
      <c r="AH768" s="378"/>
      <c r="AI768" s="378"/>
    </row>
    <row r="769" spans="2:35" s="379" customFormat="1">
      <c r="B769" s="371"/>
      <c r="C769" s="372"/>
      <c r="D769" s="373"/>
      <c r="E769" s="374"/>
      <c r="F769" s="375"/>
      <c r="G769" s="375"/>
      <c r="H769" s="375"/>
      <c r="I769" s="375"/>
      <c r="J769" s="375"/>
      <c r="K769" s="375"/>
      <c r="L769" s="375"/>
      <c r="M769" s="375"/>
      <c r="N769" s="375"/>
      <c r="O769" s="376"/>
      <c r="P769" s="375"/>
      <c r="Q769" s="375"/>
      <c r="R769" s="375"/>
      <c r="S769" s="375"/>
      <c r="T769" s="375"/>
      <c r="U769" s="375"/>
      <c r="V769" s="375"/>
      <c r="W769" s="375"/>
      <c r="X769" s="375"/>
      <c r="Y769" s="375"/>
      <c r="Z769" s="375"/>
      <c r="AA769" s="376"/>
      <c r="AB769" s="376"/>
      <c r="AC769" s="377"/>
      <c r="AD769" s="377"/>
      <c r="AE769" s="377" t="e">
        <f>IF(#REF!=#REF!,1,0)</f>
        <v>#REF!</v>
      </c>
      <c r="AF769" s="378"/>
      <c r="AG769" s="378"/>
      <c r="AH769" s="378"/>
      <c r="AI769" s="378"/>
    </row>
    <row r="770" spans="2:35" s="379" customFormat="1">
      <c r="B770" s="371"/>
      <c r="C770" s="372"/>
      <c r="D770" s="373"/>
      <c r="E770" s="374"/>
      <c r="F770" s="375"/>
      <c r="G770" s="375"/>
      <c r="H770" s="375"/>
      <c r="I770" s="375"/>
      <c r="J770" s="375"/>
      <c r="K770" s="375"/>
      <c r="L770" s="375"/>
      <c r="M770" s="375"/>
      <c r="N770" s="375"/>
      <c r="O770" s="376"/>
      <c r="P770" s="375"/>
      <c r="Q770" s="375"/>
      <c r="R770" s="375"/>
      <c r="S770" s="375"/>
      <c r="T770" s="375"/>
      <c r="U770" s="375"/>
      <c r="V770" s="375"/>
      <c r="W770" s="375"/>
      <c r="X770" s="375"/>
      <c r="Y770" s="375"/>
      <c r="Z770" s="375"/>
      <c r="AA770" s="376"/>
      <c r="AB770" s="376"/>
      <c r="AC770" s="377"/>
      <c r="AD770" s="377"/>
      <c r="AE770" s="377" t="e">
        <f>IF(#REF!=#REF!,1,0)</f>
        <v>#REF!</v>
      </c>
      <c r="AF770" s="378"/>
      <c r="AG770" s="378"/>
      <c r="AH770" s="378"/>
      <c r="AI770" s="378"/>
    </row>
    <row r="771" spans="2:35" s="379" customFormat="1">
      <c r="B771" s="371"/>
      <c r="C771" s="372"/>
      <c r="D771" s="373"/>
      <c r="E771" s="374"/>
      <c r="F771" s="375"/>
      <c r="G771" s="375"/>
      <c r="H771" s="375"/>
      <c r="I771" s="375"/>
      <c r="J771" s="375"/>
      <c r="K771" s="375"/>
      <c r="L771" s="375"/>
      <c r="M771" s="375"/>
      <c r="N771" s="375"/>
      <c r="O771" s="376"/>
      <c r="P771" s="375"/>
      <c r="Q771" s="375"/>
      <c r="R771" s="375"/>
      <c r="S771" s="375"/>
      <c r="T771" s="375"/>
      <c r="U771" s="375"/>
      <c r="V771" s="375"/>
      <c r="W771" s="375"/>
      <c r="X771" s="375"/>
      <c r="Y771" s="375"/>
      <c r="Z771" s="375"/>
      <c r="AA771" s="376"/>
      <c r="AB771" s="376"/>
      <c r="AC771" s="377"/>
      <c r="AD771" s="377"/>
      <c r="AE771" s="377" t="e">
        <f>IF(#REF!=#REF!,1,0)</f>
        <v>#REF!</v>
      </c>
      <c r="AF771" s="378"/>
      <c r="AG771" s="378"/>
      <c r="AH771" s="378"/>
      <c r="AI771" s="378"/>
    </row>
    <row r="772" spans="2:35" s="379" customFormat="1">
      <c r="B772" s="371"/>
      <c r="C772" s="372"/>
      <c r="D772" s="373"/>
      <c r="E772" s="374"/>
      <c r="F772" s="375"/>
      <c r="G772" s="375"/>
      <c r="H772" s="375"/>
      <c r="I772" s="375"/>
      <c r="J772" s="375"/>
      <c r="K772" s="375"/>
      <c r="L772" s="375"/>
      <c r="M772" s="375"/>
      <c r="N772" s="375"/>
      <c r="O772" s="376"/>
      <c r="P772" s="375"/>
      <c r="Q772" s="375"/>
      <c r="R772" s="375"/>
      <c r="S772" s="375"/>
      <c r="T772" s="375"/>
      <c r="U772" s="375"/>
      <c r="V772" s="375"/>
      <c r="W772" s="375"/>
      <c r="X772" s="375"/>
      <c r="Y772" s="375"/>
      <c r="Z772" s="375"/>
      <c r="AA772" s="376"/>
      <c r="AB772" s="376"/>
      <c r="AC772" s="377"/>
      <c r="AD772" s="377"/>
      <c r="AE772" s="377" t="e">
        <f>IF(#REF!=#REF!,1,0)</f>
        <v>#REF!</v>
      </c>
      <c r="AF772" s="378"/>
      <c r="AG772" s="378"/>
      <c r="AH772" s="378"/>
      <c r="AI772" s="378"/>
    </row>
    <row r="773" spans="2:35" s="379" customFormat="1">
      <c r="B773" s="371"/>
      <c r="C773" s="372"/>
      <c r="D773" s="373"/>
      <c r="E773" s="374"/>
      <c r="F773" s="375"/>
      <c r="G773" s="375"/>
      <c r="H773" s="375"/>
      <c r="I773" s="375"/>
      <c r="J773" s="375"/>
      <c r="K773" s="375"/>
      <c r="L773" s="375"/>
      <c r="M773" s="375"/>
      <c r="N773" s="375"/>
      <c r="O773" s="376"/>
      <c r="P773" s="375"/>
      <c r="Q773" s="375"/>
      <c r="R773" s="375"/>
      <c r="S773" s="375"/>
      <c r="T773" s="375"/>
      <c r="U773" s="375"/>
      <c r="V773" s="375"/>
      <c r="W773" s="375"/>
      <c r="X773" s="375"/>
      <c r="Y773" s="375"/>
      <c r="Z773" s="375"/>
      <c r="AA773" s="376"/>
      <c r="AB773" s="376"/>
      <c r="AC773" s="377"/>
      <c r="AD773" s="377"/>
      <c r="AE773" s="377" t="e">
        <f>IF(#REF!=#REF!,1,0)</f>
        <v>#REF!</v>
      </c>
      <c r="AF773" s="378"/>
      <c r="AG773" s="378"/>
      <c r="AH773" s="378"/>
      <c r="AI773" s="378"/>
    </row>
    <row r="774" spans="2:35" s="379" customFormat="1">
      <c r="B774" s="371"/>
      <c r="C774" s="372"/>
      <c r="D774" s="373"/>
      <c r="E774" s="374"/>
      <c r="F774" s="375"/>
      <c r="G774" s="375"/>
      <c r="H774" s="375"/>
      <c r="I774" s="375"/>
      <c r="J774" s="375"/>
      <c r="K774" s="375"/>
      <c r="L774" s="375"/>
      <c r="M774" s="375"/>
      <c r="N774" s="375"/>
      <c r="O774" s="376"/>
      <c r="P774" s="375"/>
      <c r="Q774" s="375"/>
      <c r="R774" s="375"/>
      <c r="S774" s="375"/>
      <c r="T774" s="375"/>
      <c r="U774" s="375"/>
      <c r="V774" s="375"/>
      <c r="W774" s="375"/>
      <c r="X774" s="375"/>
      <c r="Y774" s="375"/>
      <c r="Z774" s="375"/>
      <c r="AA774" s="376"/>
      <c r="AB774" s="376"/>
      <c r="AC774" s="377"/>
      <c r="AD774" s="377"/>
      <c r="AE774" s="377" t="e">
        <f>IF(#REF!=#REF!,1,0)</f>
        <v>#REF!</v>
      </c>
      <c r="AF774" s="378"/>
      <c r="AG774" s="378"/>
      <c r="AH774" s="378"/>
      <c r="AI774" s="378"/>
    </row>
    <row r="775" spans="2:35" s="379" customFormat="1">
      <c r="B775" s="371"/>
      <c r="C775" s="372"/>
      <c r="D775" s="373"/>
      <c r="E775" s="374"/>
      <c r="F775" s="375"/>
      <c r="G775" s="375"/>
      <c r="H775" s="375"/>
      <c r="I775" s="375"/>
      <c r="J775" s="375"/>
      <c r="K775" s="375"/>
      <c r="L775" s="375"/>
      <c r="M775" s="375"/>
      <c r="N775" s="375"/>
      <c r="O775" s="376"/>
      <c r="P775" s="375"/>
      <c r="Q775" s="375"/>
      <c r="R775" s="375"/>
      <c r="S775" s="375"/>
      <c r="T775" s="375"/>
      <c r="U775" s="375"/>
      <c r="V775" s="375"/>
      <c r="W775" s="375"/>
      <c r="X775" s="375"/>
      <c r="Y775" s="375"/>
      <c r="Z775" s="375"/>
      <c r="AA775" s="376"/>
      <c r="AB775" s="376"/>
      <c r="AC775" s="377"/>
      <c r="AD775" s="377"/>
      <c r="AE775" s="377" t="e">
        <f>IF(#REF!=#REF!,1,0)</f>
        <v>#REF!</v>
      </c>
      <c r="AF775" s="378"/>
      <c r="AG775" s="378"/>
      <c r="AH775" s="378"/>
      <c r="AI775" s="378"/>
    </row>
    <row r="776" spans="2:35" s="379" customFormat="1">
      <c r="B776" s="371"/>
      <c r="C776" s="372"/>
      <c r="D776" s="373"/>
      <c r="E776" s="374"/>
      <c r="F776" s="375"/>
      <c r="G776" s="375"/>
      <c r="H776" s="375"/>
      <c r="I776" s="375"/>
      <c r="J776" s="375"/>
      <c r="K776" s="375"/>
      <c r="L776" s="375"/>
      <c r="M776" s="375"/>
      <c r="N776" s="375"/>
      <c r="O776" s="376"/>
      <c r="P776" s="375"/>
      <c r="Q776" s="375"/>
      <c r="R776" s="375"/>
      <c r="S776" s="375"/>
      <c r="T776" s="375"/>
      <c r="U776" s="375"/>
      <c r="V776" s="375"/>
      <c r="W776" s="375"/>
      <c r="X776" s="375"/>
      <c r="Y776" s="375"/>
      <c r="Z776" s="375"/>
      <c r="AA776" s="376"/>
      <c r="AB776" s="376"/>
      <c r="AC776" s="377"/>
      <c r="AD776" s="377"/>
      <c r="AE776" s="377" t="e">
        <f>IF(#REF!=#REF!,1,0)</f>
        <v>#REF!</v>
      </c>
      <c r="AF776" s="378"/>
      <c r="AG776" s="378"/>
      <c r="AH776" s="378"/>
      <c r="AI776" s="378"/>
    </row>
    <row r="777" spans="2:35" s="379" customFormat="1">
      <c r="B777" s="371"/>
      <c r="C777" s="372"/>
      <c r="D777" s="373"/>
      <c r="E777" s="374"/>
      <c r="F777" s="375"/>
      <c r="G777" s="375"/>
      <c r="H777" s="375"/>
      <c r="I777" s="375"/>
      <c r="J777" s="375"/>
      <c r="K777" s="375"/>
      <c r="L777" s="375"/>
      <c r="M777" s="375"/>
      <c r="N777" s="375"/>
      <c r="O777" s="376"/>
      <c r="P777" s="375"/>
      <c r="Q777" s="375"/>
      <c r="R777" s="375"/>
      <c r="S777" s="375"/>
      <c r="T777" s="375"/>
      <c r="U777" s="375"/>
      <c r="V777" s="375"/>
      <c r="W777" s="375"/>
      <c r="X777" s="375"/>
      <c r="Y777" s="375"/>
      <c r="Z777" s="375"/>
      <c r="AA777" s="376"/>
      <c r="AB777" s="376"/>
      <c r="AC777" s="377"/>
      <c r="AD777" s="377"/>
      <c r="AE777" s="377" t="e">
        <f>IF(#REF!=#REF!,1,0)</f>
        <v>#REF!</v>
      </c>
      <c r="AF777" s="378"/>
      <c r="AG777" s="378"/>
      <c r="AH777" s="378"/>
      <c r="AI777" s="378"/>
    </row>
    <row r="778" spans="2:35" s="379" customFormat="1">
      <c r="B778" s="371"/>
      <c r="C778" s="372"/>
      <c r="D778" s="373"/>
      <c r="E778" s="374"/>
      <c r="F778" s="375"/>
      <c r="G778" s="375"/>
      <c r="H778" s="375"/>
      <c r="I778" s="375"/>
      <c r="J778" s="375"/>
      <c r="K778" s="375"/>
      <c r="L778" s="375"/>
      <c r="M778" s="375"/>
      <c r="N778" s="375"/>
      <c r="O778" s="376"/>
      <c r="P778" s="375"/>
      <c r="Q778" s="375"/>
      <c r="R778" s="375"/>
      <c r="S778" s="375"/>
      <c r="T778" s="375"/>
      <c r="U778" s="375"/>
      <c r="V778" s="375"/>
      <c r="W778" s="375"/>
      <c r="X778" s="375"/>
      <c r="Y778" s="375"/>
      <c r="Z778" s="375"/>
      <c r="AA778" s="376"/>
      <c r="AB778" s="376"/>
      <c r="AC778" s="377"/>
      <c r="AD778" s="377"/>
      <c r="AE778" s="377" t="e">
        <f>IF(#REF!=#REF!,1,0)</f>
        <v>#REF!</v>
      </c>
      <c r="AF778" s="378"/>
      <c r="AG778" s="378"/>
      <c r="AH778" s="378"/>
      <c r="AI778" s="378"/>
    </row>
    <row r="779" spans="2:35" s="379" customFormat="1">
      <c r="B779" s="371"/>
      <c r="C779" s="372"/>
      <c r="D779" s="373"/>
      <c r="E779" s="374"/>
      <c r="F779" s="375"/>
      <c r="G779" s="375"/>
      <c r="H779" s="375"/>
      <c r="I779" s="375"/>
      <c r="J779" s="375"/>
      <c r="K779" s="375"/>
      <c r="L779" s="375"/>
      <c r="M779" s="375"/>
      <c r="N779" s="375"/>
      <c r="O779" s="376"/>
      <c r="P779" s="375"/>
      <c r="Q779" s="375"/>
      <c r="R779" s="375"/>
      <c r="S779" s="375"/>
      <c r="T779" s="375"/>
      <c r="U779" s="375"/>
      <c r="V779" s="375"/>
      <c r="W779" s="375"/>
      <c r="X779" s="375"/>
      <c r="Y779" s="375"/>
      <c r="Z779" s="375"/>
      <c r="AA779" s="376"/>
      <c r="AB779" s="376"/>
      <c r="AC779" s="377"/>
      <c r="AD779" s="377"/>
      <c r="AE779" s="377" t="e">
        <f>IF(#REF!=#REF!,1,0)</f>
        <v>#REF!</v>
      </c>
      <c r="AF779" s="378"/>
      <c r="AG779" s="378"/>
      <c r="AH779" s="378"/>
      <c r="AI779" s="378"/>
    </row>
    <row r="780" spans="2:35" s="379" customFormat="1">
      <c r="B780" s="371"/>
      <c r="C780" s="372"/>
      <c r="D780" s="373"/>
      <c r="E780" s="374"/>
      <c r="F780" s="375"/>
      <c r="G780" s="375"/>
      <c r="H780" s="375"/>
      <c r="I780" s="375"/>
      <c r="J780" s="375"/>
      <c r="K780" s="375"/>
      <c r="L780" s="375"/>
      <c r="M780" s="375"/>
      <c r="N780" s="375"/>
      <c r="O780" s="376"/>
      <c r="P780" s="375"/>
      <c r="Q780" s="375"/>
      <c r="R780" s="375"/>
      <c r="S780" s="375"/>
      <c r="T780" s="375"/>
      <c r="U780" s="375"/>
      <c r="V780" s="375"/>
      <c r="W780" s="375"/>
      <c r="X780" s="375"/>
      <c r="Y780" s="375"/>
      <c r="Z780" s="375"/>
      <c r="AA780" s="376"/>
      <c r="AB780" s="376"/>
      <c r="AC780" s="377"/>
      <c r="AD780" s="377"/>
      <c r="AE780" s="377" t="e">
        <f>IF(#REF!=#REF!,1,0)</f>
        <v>#REF!</v>
      </c>
      <c r="AF780" s="378"/>
      <c r="AG780" s="378"/>
      <c r="AH780" s="378"/>
      <c r="AI780" s="378"/>
    </row>
    <row r="781" spans="2:35" s="379" customFormat="1">
      <c r="B781" s="371"/>
      <c r="C781" s="372"/>
      <c r="D781" s="373"/>
      <c r="E781" s="374"/>
      <c r="F781" s="375"/>
      <c r="G781" s="375"/>
      <c r="H781" s="375"/>
      <c r="I781" s="375"/>
      <c r="J781" s="375"/>
      <c r="K781" s="375"/>
      <c r="L781" s="375"/>
      <c r="M781" s="375"/>
      <c r="N781" s="375"/>
      <c r="O781" s="376"/>
      <c r="P781" s="375"/>
      <c r="Q781" s="375"/>
      <c r="R781" s="375"/>
      <c r="S781" s="375"/>
      <c r="T781" s="375"/>
      <c r="U781" s="375"/>
      <c r="V781" s="375"/>
      <c r="W781" s="375"/>
      <c r="X781" s="375"/>
      <c r="Y781" s="375"/>
      <c r="Z781" s="375"/>
      <c r="AA781" s="376"/>
      <c r="AB781" s="376"/>
      <c r="AC781" s="377"/>
      <c r="AD781" s="377"/>
      <c r="AE781" s="377" t="e">
        <f>IF(#REF!=#REF!,1,0)</f>
        <v>#REF!</v>
      </c>
      <c r="AF781" s="378"/>
      <c r="AG781" s="378"/>
      <c r="AH781" s="378"/>
      <c r="AI781" s="378"/>
    </row>
    <row r="782" spans="2:35" s="379" customFormat="1">
      <c r="B782" s="371"/>
      <c r="C782" s="372"/>
      <c r="D782" s="373"/>
      <c r="E782" s="374"/>
      <c r="F782" s="375"/>
      <c r="G782" s="375"/>
      <c r="H782" s="375"/>
      <c r="I782" s="375"/>
      <c r="J782" s="375"/>
      <c r="K782" s="375"/>
      <c r="L782" s="375"/>
      <c r="M782" s="375"/>
      <c r="N782" s="375"/>
      <c r="O782" s="376"/>
      <c r="P782" s="375"/>
      <c r="Q782" s="375"/>
      <c r="R782" s="375"/>
      <c r="S782" s="375"/>
      <c r="T782" s="375"/>
      <c r="U782" s="375"/>
      <c r="V782" s="375"/>
      <c r="W782" s="375"/>
      <c r="X782" s="375"/>
      <c r="Y782" s="375"/>
      <c r="Z782" s="375"/>
      <c r="AA782" s="376"/>
      <c r="AB782" s="376"/>
      <c r="AC782" s="377"/>
      <c r="AD782" s="377"/>
      <c r="AE782" s="377" t="e">
        <f>IF(#REF!=#REF!,1,0)</f>
        <v>#REF!</v>
      </c>
      <c r="AF782" s="378"/>
      <c r="AG782" s="378"/>
      <c r="AH782" s="378"/>
      <c r="AI782" s="378"/>
    </row>
    <row r="783" spans="2:35" s="379" customFormat="1">
      <c r="B783" s="371"/>
      <c r="C783" s="372"/>
      <c r="D783" s="373"/>
      <c r="E783" s="374"/>
      <c r="F783" s="375"/>
      <c r="G783" s="375"/>
      <c r="H783" s="375"/>
      <c r="I783" s="375"/>
      <c r="J783" s="375"/>
      <c r="K783" s="375"/>
      <c r="L783" s="375"/>
      <c r="M783" s="375"/>
      <c r="N783" s="375"/>
      <c r="O783" s="376"/>
      <c r="P783" s="375"/>
      <c r="Q783" s="375"/>
      <c r="R783" s="375"/>
      <c r="S783" s="375"/>
      <c r="T783" s="375"/>
      <c r="U783" s="375"/>
      <c r="V783" s="375"/>
      <c r="W783" s="375"/>
      <c r="X783" s="375"/>
      <c r="Y783" s="375"/>
      <c r="Z783" s="375"/>
      <c r="AA783" s="376"/>
      <c r="AB783" s="376"/>
      <c r="AC783" s="377"/>
      <c r="AD783" s="377"/>
      <c r="AE783" s="377" t="e">
        <f>IF(#REF!=#REF!,1,0)</f>
        <v>#REF!</v>
      </c>
      <c r="AF783" s="378"/>
      <c r="AG783" s="378"/>
      <c r="AH783" s="378"/>
      <c r="AI783" s="378"/>
    </row>
    <row r="784" spans="2:35" s="379" customFormat="1">
      <c r="B784" s="371"/>
      <c r="C784" s="372"/>
      <c r="D784" s="373"/>
      <c r="E784" s="374"/>
      <c r="F784" s="375"/>
      <c r="G784" s="375"/>
      <c r="H784" s="375"/>
      <c r="I784" s="375"/>
      <c r="J784" s="375"/>
      <c r="K784" s="375"/>
      <c r="L784" s="375"/>
      <c r="M784" s="375"/>
      <c r="N784" s="375"/>
      <c r="O784" s="376"/>
      <c r="P784" s="375"/>
      <c r="Q784" s="375"/>
      <c r="R784" s="375"/>
      <c r="S784" s="375"/>
      <c r="T784" s="375"/>
      <c r="U784" s="375"/>
      <c r="V784" s="375"/>
      <c r="W784" s="375"/>
      <c r="X784" s="375"/>
      <c r="Y784" s="375"/>
      <c r="Z784" s="375"/>
      <c r="AA784" s="376"/>
      <c r="AB784" s="376"/>
      <c r="AC784" s="377"/>
      <c r="AD784" s="377"/>
      <c r="AE784" s="377" t="e">
        <f>IF(#REF!=#REF!,1,0)</f>
        <v>#REF!</v>
      </c>
      <c r="AF784" s="378"/>
      <c r="AG784" s="378"/>
      <c r="AH784" s="378"/>
      <c r="AI784" s="378"/>
    </row>
    <row r="785" spans="2:35" s="379" customFormat="1">
      <c r="B785" s="371"/>
      <c r="C785" s="372"/>
      <c r="D785" s="373"/>
      <c r="E785" s="374"/>
      <c r="F785" s="375"/>
      <c r="G785" s="375"/>
      <c r="H785" s="375"/>
      <c r="I785" s="375"/>
      <c r="J785" s="375"/>
      <c r="K785" s="375"/>
      <c r="L785" s="375"/>
      <c r="M785" s="375"/>
      <c r="N785" s="375"/>
      <c r="O785" s="376"/>
      <c r="P785" s="375"/>
      <c r="Q785" s="375"/>
      <c r="R785" s="375"/>
      <c r="S785" s="375"/>
      <c r="T785" s="375"/>
      <c r="U785" s="375"/>
      <c r="V785" s="375"/>
      <c r="W785" s="375"/>
      <c r="X785" s="375"/>
      <c r="Y785" s="375"/>
      <c r="Z785" s="375"/>
      <c r="AA785" s="376"/>
      <c r="AB785" s="376"/>
      <c r="AC785" s="377"/>
      <c r="AD785" s="377"/>
      <c r="AE785" s="377" t="e">
        <f>IF(#REF!=#REF!,1,0)</f>
        <v>#REF!</v>
      </c>
      <c r="AF785" s="378"/>
      <c r="AG785" s="378"/>
      <c r="AH785" s="378"/>
      <c r="AI785" s="378"/>
    </row>
    <row r="786" spans="2:35" s="379" customFormat="1">
      <c r="B786" s="371"/>
      <c r="C786" s="372"/>
      <c r="D786" s="373"/>
      <c r="E786" s="374"/>
      <c r="F786" s="375"/>
      <c r="G786" s="375"/>
      <c r="H786" s="375"/>
      <c r="I786" s="375"/>
      <c r="J786" s="375"/>
      <c r="K786" s="375"/>
      <c r="L786" s="375"/>
      <c r="M786" s="375"/>
      <c r="N786" s="375"/>
      <c r="O786" s="376"/>
      <c r="P786" s="375"/>
      <c r="Q786" s="375"/>
      <c r="R786" s="375"/>
      <c r="S786" s="375"/>
      <c r="T786" s="375"/>
      <c r="U786" s="375"/>
      <c r="V786" s="375"/>
      <c r="W786" s="375"/>
      <c r="X786" s="375"/>
      <c r="Y786" s="375"/>
      <c r="Z786" s="375"/>
      <c r="AA786" s="376"/>
      <c r="AB786" s="376"/>
      <c r="AC786" s="377"/>
      <c r="AD786" s="377"/>
      <c r="AE786" s="377" t="e">
        <f>IF(#REF!=#REF!,1,0)</f>
        <v>#REF!</v>
      </c>
      <c r="AF786" s="378"/>
      <c r="AG786" s="378"/>
      <c r="AH786" s="378"/>
      <c r="AI786" s="378"/>
    </row>
    <row r="787" spans="2:35" s="379" customFormat="1">
      <c r="B787" s="371"/>
      <c r="C787" s="372"/>
      <c r="D787" s="373"/>
      <c r="E787" s="374"/>
      <c r="F787" s="375"/>
      <c r="G787" s="375"/>
      <c r="H787" s="375"/>
      <c r="I787" s="375"/>
      <c r="J787" s="375"/>
      <c r="K787" s="375"/>
      <c r="L787" s="375"/>
      <c r="M787" s="375"/>
      <c r="N787" s="375"/>
      <c r="O787" s="376"/>
      <c r="P787" s="375"/>
      <c r="Q787" s="375"/>
      <c r="R787" s="375"/>
      <c r="S787" s="375"/>
      <c r="T787" s="375"/>
      <c r="U787" s="375"/>
      <c r="V787" s="375"/>
      <c r="W787" s="375"/>
      <c r="X787" s="375"/>
      <c r="Y787" s="375"/>
      <c r="Z787" s="375"/>
      <c r="AA787" s="376"/>
      <c r="AB787" s="376"/>
      <c r="AC787" s="377"/>
      <c r="AD787" s="377"/>
      <c r="AE787" s="377" t="e">
        <f>IF(#REF!=#REF!,1,0)</f>
        <v>#REF!</v>
      </c>
      <c r="AF787" s="378"/>
      <c r="AG787" s="378"/>
      <c r="AH787" s="378"/>
      <c r="AI787" s="378"/>
    </row>
    <row r="788" spans="2:35" s="379" customFormat="1">
      <c r="B788" s="371"/>
      <c r="C788" s="372"/>
      <c r="D788" s="373"/>
      <c r="E788" s="374"/>
      <c r="F788" s="375"/>
      <c r="G788" s="375"/>
      <c r="H788" s="375"/>
      <c r="I788" s="375"/>
      <c r="J788" s="375"/>
      <c r="K788" s="375"/>
      <c r="L788" s="375"/>
      <c r="M788" s="375"/>
      <c r="N788" s="375"/>
      <c r="O788" s="376"/>
      <c r="P788" s="375"/>
      <c r="Q788" s="375"/>
      <c r="R788" s="375"/>
      <c r="S788" s="375"/>
      <c r="T788" s="375"/>
      <c r="U788" s="375"/>
      <c r="V788" s="375"/>
      <c r="W788" s="375"/>
      <c r="X788" s="375"/>
      <c r="Y788" s="375"/>
      <c r="Z788" s="375"/>
      <c r="AA788" s="376"/>
      <c r="AB788" s="376"/>
      <c r="AC788" s="377"/>
      <c r="AD788" s="377"/>
      <c r="AE788" s="377" t="e">
        <f>IF(#REF!=#REF!,1,0)</f>
        <v>#REF!</v>
      </c>
      <c r="AF788" s="378"/>
      <c r="AG788" s="378"/>
      <c r="AH788" s="378"/>
      <c r="AI788" s="378"/>
    </row>
    <row r="789" spans="2:35" s="379" customFormat="1">
      <c r="B789" s="371"/>
      <c r="C789" s="372"/>
      <c r="D789" s="373"/>
      <c r="E789" s="374"/>
      <c r="F789" s="375"/>
      <c r="G789" s="375"/>
      <c r="H789" s="375"/>
      <c r="I789" s="375"/>
      <c r="J789" s="375"/>
      <c r="K789" s="375"/>
      <c r="L789" s="375"/>
      <c r="M789" s="375"/>
      <c r="N789" s="375"/>
      <c r="O789" s="376"/>
      <c r="P789" s="375"/>
      <c r="Q789" s="375"/>
      <c r="R789" s="375"/>
      <c r="S789" s="375"/>
      <c r="T789" s="375"/>
      <c r="U789" s="375"/>
      <c r="V789" s="375"/>
      <c r="W789" s="375"/>
      <c r="X789" s="375"/>
      <c r="Y789" s="375"/>
      <c r="Z789" s="375"/>
      <c r="AA789" s="376"/>
      <c r="AB789" s="376"/>
      <c r="AC789" s="377"/>
      <c r="AD789" s="377"/>
      <c r="AE789" s="377" t="e">
        <f>IF(#REF!=#REF!,1,0)</f>
        <v>#REF!</v>
      </c>
      <c r="AF789" s="378"/>
      <c r="AG789" s="378"/>
      <c r="AH789" s="378"/>
      <c r="AI789" s="378"/>
    </row>
    <row r="790" spans="2:35" s="379" customFormat="1">
      <c r="B790" s="371"/>
      <c r="C790" s="372"/>
      <c r="D790" s="373"/>
      <c r="E790" s="374"/>
      <c r="F790" s="375"/>
      <c r="G790" s="375"/>
      <c r="H790" s="375"/>
      <c r="I790" s="375"/>
      <c r="J790" s="375"/>
      <c r="K790" s="375"/>
      <c r="L790" s="375"/>
      <c r="M790" s="375"/>
      <c r="N790" s="375"/>
      <c r="O790" s="376"/>
      <c r="P790" s="375"/>
      <c r="Q790" s="375"/>
      <c r="R790" s="375"/>
      <c r="S790" s="375"/>
      <c r="T790" s="375"/>
      <c r="U790" s="375"/>
      <c r="V790" s="375"/>
      <c r="W790" s="375"/>
      <c r="X790" s="375"/>
      <c r="Y790" s="375"/>
      <c r="Z790" s="375"/>
      <c r="AA790" s="376"/>
      <c r="AB790" s="376"/>
      <c r="AC790" s="377"/>
      <c r="AD790" s="377"/>
      <c r="AE790" s="377" t="e">
        <f>IF(#REF!=#REF!,1,0)</f>
        <v>#REF!</v>
      </c>
      <c r="AF790" s="378"/>
      <c r="AG790" s="378"/>
      <c r="AH790" s="378"/>
      <c r="AI790" s="378"/>
    </row>
    <row r="791" spans="2:35" s="379" customFormat="1">
      <c r="B791" s="371"/>
      <c r="C791" s="372"/>
      <c r="D791" s="373"/>
      <c r="E791" s="374"/>
      <c r="F791" s="375"/>
      <c r="G791" s="375"/>
      <c r="H791" s="375"/>
      <c r="I791" s="375"/>
      <c r="J791" s="375"/>
      <c r="K791" s="375"/>
      <c r="L791" s="375"/>
      <c r="M791" s="375"/>
      <c r="N791" s="375"/>
      <c r="O791" s="376"/>
      <c r="P791" s="375"/>
      <c r="Q791" s="375"/>
      <c r="R791" s="375"/>
      <c r="S791" s="375"/>
      <c r="T791" s="375"/>
      <c r="U791" s="375"/>
      <c r="V791" s="375"/>
      <c r="W791" s="375"/>
      <c r="X791" s="375"/>
      <c r="Y791" s="375"/>
      <c r="Z791" s="375"/>
      <c r="AA791" s="376"/>
      <c r="AB791" s="376"/>
      <c r="AC791" s="377"/>
      <c r="AD791" s="377"/>
      <c r="AE791" s="377" t="e">
        <f>IF(#REF!=#REF!,1,0)</f>
        <v>#REF!</v>
      </c>
      <c r="AF791" s="378"/>
      <c r="AG791" s="378"/>
      <c r="AH791" s="378"/>
      <c r="AI791" s="378"/>
    </row>
    <row r="792" spans="2:35" s="379" customFormat="1">
      <c r="B792" s="371"/>
      <c r="C792" s="372"/>
      <c r="D792" s="373"/>
      <c r="E792" s="374"/>
      <c r="F792" s="375"/>
      <c r="G792" s="375"/>
      <c r="H792" s="375"/>
      <c r="I792" s="375"/>
      <c r="J792" s="375"/>
      <c r="K792" s="375"/>
      <c r="L792" s="375"/>
      <c r="M792" s="375"/>
      <c r="N792" s="375"/>
      <c r="O792" s="376"/>
      <c r="P792" s="375"/>
      <c r="Q792" s="375"/>
      <c r="R792" s="375"/>
      <c r="S792" s="375"/>
      <c r="T792" s="375"/>
      <c r="U792" s="375"/>
      <c r="V792" s="375"/>
      <c r="W792" s="375"/>
      <c r="X792" s="375"/>
      <c r="Y792" s="375"/>
      <c r="Z792" s="375"/>
      <c r="AA792" s="376"/>
      <c r="AB792" s="376"/>
      <c r="AC792" s="377"/>
      <c r="AD792" s="377"/>
      <c r="AE792" s="377" t="e">
        <f>IF(#REF!=#REF!,1,0)</f>
        <v>#REF!</v>
      </c>
      <c r="AF792" s="378"/>
      <c r="AG792" s="378"/>
      <c r="AH792" s="378"/>
      <c r="AI792" s="378"/>
    </row>
    <row r="793" spans="2:35" s="379" customFormat="1">
      <c r="B793" s="371"/>
      <c r="C793" s="372"/>
      <c r="D793" s="373"/>
      <c r="E793" s="374"/>
      <c r="F793" s="375"/>
      <c r="G793" s="375"/>
      <c r="H793" s="375"/>
      <c r="I793" s="375"/>
      <c r="J793" s="375"/>
      <c r="K793" s="375"/>
      <c r="L793" s="375"/>
      <c r="M793" s="375"/>
      <c r="N793" s="375"/>
      <c r="O793" s="376"/>
      <c r="P793" s="375"/>
      <c r="Q793" s="375"/>
      <c r="R793" s="375"/>
      <c r="S793" s="375"/>
      <c r="T793" s="375"/>
      <c r="U793" s="375"/>
      <c r="V793" s="375"/>
      <c r="W793" s="375"/>
      <c r="X793" s="375"/>
      <c r="Y793" s="375"/>
      <c r="Z793" s="375"/>
      <c r="AA793" s="376"/>
      <c r="AB793" s="376"/>
      <c r="AC793" s="377"/>
      <c r="AD793" s="377"/>
      <c r="AE793" s="377" t="e">
        <f>IF(#REF!=#REF!,1,0)</f>
        <v>#REF!</v>
      </c>
      <c r="AF793" s="378"/>
      <c r="AG793" s="378"/>
      <c r="AH793" s="378"/>
      <c r="AI793" s="378"/>
    </row>
    <row r="794" spans="2:35" s="379" customFormat="1">
      <c r="B794" s="371"/>
      <c r="C794" s="372"/>
      <c r="D794" s="373"/>
      <c r="E794" s="374"/>
      <c r="F794" s="375"/>
      <c r="G794" s="375"/>
      <c r="H794" s="375"/>
      <c r="I794" s="375"/>
      <c r="J794" s="375"/>
      <c r="K794" s="375"/>
      <c r="L794" s="375"/>
      <c r="M794" s="375"/>
      <c r="N794" s="375"/>
      <c r="O794" s="376"/>
      <c r="P794" s="375"/>
      <c r="Q794" s="375"/>
      <c r="R794" s="375"/>
      <c r="S794" s="375"/>
      <c r="T794" s="375"/>
      <c r="U794" s="375"/>
      <c r="V794" s="375"/>
      <c r="W794" s="375"/>
      <c r="X794" s="375"/>
      <c r="Y794" s="375"/>
      <c r="Z794" s="375"/>
      <c r="AA794" s="376"/>
      <c r="AB794" s="376"/>
      <c r="AC794" s="377"/>
      <c r="AD794" s="377"/>
      <c r="AE794" s="377" t="e">
        <f>IF(#REF!=#REF!,1,0)</f>
        <v>#REF!</v>
      </c>
      <c r="AF794" s="378"/>
      <c r="AG794" s="378"/>
      <c r="AH794" s="378"/>
      <c r="AI794" s="378"/>
    </row>
    <row r="795" spans="2:35" s="379" customFormat="1">
      <c r="B795" s="371"/>
      <c r="C795" s="372"/>
      <c r="D795" s="373"/>
      <c r="E795" s="374"/>
      <c r="F795" s="375"/>
      <c r="G795" s="375"/>
      <c r="H795" s="375"/>
      <c r="I795" s="375"/>
      <c r="J795" s="375"/>
      <c r="K795" s="375"/>
      <c r="L795" s="375"/>
      <c r="M795" s="375"/>
      <c r="N795" s="375"/>
      <c r="O795" s="376"/>
      <c r="P795" s="375"/>
      <c r="Q795" s="375"/>
      <c r="R795" s="375"/>
      <c r="S795" s="375"/>
      <c r="T795" s="375"/>
      <c r="U795" s="375"/>
      <c r="V795" s="375"/>
      <c r="W795" s="375"/>
      <c r="X795" s="375"/>
      <c r="Y795" s="375"/>
      <c r="Z795" s="375"/>
      <c r="AA795" s="376"/>
      <c r="AB795" s="376"/>
      <c r="AC795" s="377"/>
      <c r="AD795" s="377"/>
      <c r="AE795" s="377" t="e">
        <f>IF(#REF!=#REF!,1,0)</f>
        <v>#REF!</v>
      </c>
      <c r="AF795" s="378"/>
      <c r="AG795" s="378"/>
      <c r="AH795" s="378"/>
      <c r="AI795" s="378"/>
    </row>
    <row r="796" spans="2:35" s="379" customFormat="1">
      <c r="B796" s="371"/>
      <c r="C796" s="372"/>
      <c r="D796" s="373"/>
      <c r="E796" s="374"/>
      <c r="F796" s="375"/>
      <c r="G796" s="375"/>
      <c r="H796" s="375"/>
      <c r="I796" s="375"/>
      <c r="J796" s="375"/>
      <c r="K796" s="375"/>
      <c r="L796" s="375"/>
      <c r="M796" s="375"/>
      <c r="N796" s="375"/>
      <c r="O796" s="376"/>
      <c r="P796" s="375"/>
      <c r="Q796" s="375"/>
      <c r="R796" s="375"/>
      <c r="S796" s="375"/>
      <c r="T796" s="375"/>
      <c r="U796" s="375"/>
      <c r="V796" s="375"/>
      <c r="W796" s="375"/>
      <c r="X796" s="375"/>
      <c r="Y796" s="375"/>
      <c r="Z796" s="375"/>
      <c r="AA796" s="376"/>
      <c r="AB796" s="376"/>
      <c r="AC796" s="377"/>
      <c r="AD796" s="377"/>
      <c r="AE796" s="377" t="e">
        <f>IF(#REF!=#REF!,1,0)</f>
        <v>#REF!</v>
      </c>
      <c r="AF796" s="378"/>
      <c r="AG796" s="378"/>
      <c r="AH796" s="378"/>
      <c r="AI796" s="378"/>
    </row>
    <row r="797" spans="2:35" s="379" customFormat="1">
      <c r="B797" s="371"/>
      <c r="C797" s="372"/>
      <c r="D797" s="373"/>
      <c r="E797" s="374"/>
      <c r="F797" s="375"/>
      <c r="G797" s="375"/>
      <c r="H797" s="375"/>
      <c r="I797" s="375"/>
      <c r="J797" s="375"/>
      <c r="K797" s="375"/>
      <c r="L797" s="375"/>
      <c r="M797" s="375"/>
      <c r="N797" s="375"/>
      <c r="O797" s="376"/>
      <c r="P797" s="375"/>
      <c r="Q797" s="375"/>
      <c r="R797" s="375"/>
      <c r="S797" s="375"/>
      <c r="T797" s="375"/>
      <c r="U797" s="375"/>
      <c r="V797" s="375"/>
      <c r="W797" s="375"/>
      <c r="X797" s="375"/>
      <c r="Y797" s="375"/>
      <c r="Z797" s="375"/>
      <c r="AA797" s="376"/>
      <c r="AB797" s="376"/>
      <c r="AC797" s="377"/>
      <c r="AD797" s="377"/>
      <c r="AE797" s="377" t="e">
        <f>IF(#REF!=#REF!,1,0)</f>
        <v>#REF!</v>
      </c>
      <c r="AF797" s="378"/>
      <c r="AG797" s="378"/>
      <c r="AH797" s="378"/>
      <c r="AI797" s="378"/>
    </row>
    <row r="798" spans="2:35" s="379" customFormat="1">
      <c r="B798" s="371"/>
      <c r="C798" s="372"/>
      <c r="D798" s="373"/>
      <c r="E798" s="374"/>
      <c r="F798" s="375"/>
      <c r="G798" s="375"/>
      <c r="H798" s="375"/>
      <c r="I798" s="375"/>
      <c r="J798" s="375"/>
      <c r="K798" s="375"/>
      <c r="L798" s="375"/>
      <c r="M798" s="375"/>
      <c r="N798" s="375"/>
      <c r="O798" s="376"/>
      <c r="P798" s="375"/>
      <c r="Q798" s="375"/>
      <c r="R798" s="375"/>
      <c r="S798" s="375"/>
      <c r="T798" s="375"/>
      <c r="U798" s="375"/>
      <c r="V798" s="375"/>
      <c r="W798" s="375"/>
      <c r="X798" s="375"/>
      <c r="Y798" s="375"/>
      <c r="Z798" s="375"/>
      <c r="AA798" s="376"/>
      <c r="AB798" s="376"/>
      <c r="AC798" s="377"/>
      <c r="AD798" s="377"/>
      <c r="AE798" s="377" t="e">
        <f>IF(#REF!=#REF!,1,0)</f>
        <v>#REF!</v>
      </c>
      <c r="AF798" s="378"/>
      <c r="AG798" s="378"/>
      <c r="AH798" s="378"/>
      <c r="AI798" s="378"/>
    </row>
    <row r="799" spans="2:35" s="379" customFormat="1">
      <c r="B799" s="371"/>
      <c r="C799" s="372"/>
      <c r="D799" s="373"/>
      <c r="E799" s="374"/>
      <c r="F799" s="375"/>
      <c r="G799" s="375"/>
      <c r="H799" s="375"/>
      <c r="I799" s="375"/>
      <c r="J799" s="375"/>
      <c r="K799" s="375"/>
      <c r="L799" s="375"/>
      <c r="M799" s="375"/>
      <c r="N799" s="375"/>
      <c r="O799" s="376"/>
      <c r="P799" s="375"/>
      <c r="Q799" s="375"/>
      <c r="R799" s="375"/>
      <c r="S799" s="375"/>
      <c r="T799" s="375"/>
      <c r="U799" s="375"/>
      <c r="V799" s="375"/>
      <c r="W799" s="375"/>
      <c r="X799" s="375"/>
      <c r="Y799" s="375"/>
      <c r="Z799" s="375"/>
      <c r="AA799" s="376"/>
      <c r="AB799" s="376"/>
      <c r="AC799" s="377"/>
      <c r="AD799" s="377"/>
      <c r="AE799" s="377" t="e">
        <f>IF(#REF!=#REF!,1,0)</f>
        <v>#REF!</v>
      </c>
      <c r="AF799" s="378"/>
      <c r="AG799" s="378"/>
      <c r="AH799" s="378"/>
      <c r="AI799" s="378"/>
    </row>
    <row r="800" spans="2:35" s="379" customFormat="1">
      <c r="B800" s="371"/>
      <c r="C800" s="372"/>
      <c r="D800" s="373"/>
      <c r="E800" s="374"/>
      <c r="F800" s="375"/>
      <c r="G800" s="375"/>
      <c r="H800" s="375"/>
      <c r="I800" s="375"/>
      <c r="J800" s="375"/>
      <c r="K800" s="375"/>
      <c r="L800" s="375"/>
      <c r="M800" s="375"/>
      <c r="N800" s="375"/>
      <c r="O800" s="376"/>
      <c r="P800" s="375"/>
      <c r="Q800" s="375"/>
      <c r="R800" s="375"/>
      <c r="S800" s="375"/>
      <c r="T800" s="375"/>
      <c r="U800" s="375"/>
      <c r="V800" s="375"/>
      <c r="W800" s="375"/>
      <c r="X800" s="375"/>
      <c r="Y800" s="375"/>
      <c r="Z800" s="375"/>
      <c r="AA800" s="376"/>
      <c r="AB800" s="376"/>
      <c r="AC800" s="377"/>
      <c r="AD800" s="377"/>
      <c r="AE800" s="377" t="e">
        <f>IF(#REF!=#REF!,1,0)</f>
        <v>#REF!</v>
      </c>
      <c r="AF800" s="378"/>
      <c r="AG800" s="378"/>
      <c r="AH800" s="378"/>
      <c r="AI800" s="378"/>
    </row>
    <row r="801" spans="2:35" s="379" customFormat="1">
      <c r="B801" s="371"/>
      <c r="C801" s="372"/>
      <c r="D801" s="373"/>
      <c r="E801" s="374"/>
      <c r="F801" s="375"/>
      <c r="G801" s="375"/>
      <c r="H801" s="375"/>
      <c r="I801" s="375"/>
      <c r="J801" s="375"/>
      <c r="K801" s="375"/>
      <c r="L801" s="375"/>
      <c r="M801" s="375"/>
      <c r="N801" s="375"/>
      <c r="O801" s="376"/>
      <c r="P801" s="375"/>
      <c r="Q801" s="375"/>
      <c r="R801" s="375"/>
      <c r="S801" s="375"/>
      <c r="T801" s="375"/>
      <c r="U801" s="375"/>
      <c r="V801" s="375"/>
      <c r="W801" s="375"/>
      <c r="X801" s="375"/>
      <c r="Y801" s="375"/>
      <c r="Z801" s="375"/>
      <c r="AA801" s="376"/>
      <c r="AB801" s="376"/>
      <c r="AC801" s="377"/>
      <c r="AD801" s="377"/>
      <c r="AE801" s="377" t="e">
        <f>IF(#REF!=#REF!,1,0)</f>
        <v>#REF!</v>
      </c>
      <c r="AF801" s="378"/>
      <c r="AG801" s="378"/>
      <c r="AH801" s="378"/>
      <c r="AI801" s="378"/>
    </row>
    <row r="802" spans="2:35" s="379" customFormat="1">
      <c r="B802" s="371"/>
      <c r="C802" s="372"/>
      <c r="D802" s="373"/>
      <c r="E802" s="374"/>
      <c r="F802" s="375"/>
      <c r="G802" s="375"/>
      <c r="H802" s="375"/>
      <c r="I802" s="375"/>
      <c r="J802" s="375"/>
      <c r="K802" s="375"/>
      <c r="L802" s="375"/>
      <c r="M802" s="375"/>
      <c r="N802" s="375"/>
      <c r="O802" s="376"/>
      <c r="P802" s="375"/>
      <c r="Q802" s="375"/>
      <c r="R802" s="375"/>
      <c r="S802" s="375"/>
      <c r="T802" s="375"/>
      <c r="U802" s="375"/>
      <c r="V802" s="375"/>
      <c r="W802" s="375"/>
      <c r="X802" s="375"/>
      <c r="Y802" s="375"/>
      <c r="Z802" s="375"/>
      <c r="AA802" s="376"/>
      <c r="AB802" s="376"/>
      <c r="AC802" s="377"/>
      <c r="AD802" s="377"/>
      <c r="AE802" s="377" t="e">
        <f>IF(#REF!=#REF!,1,0)</f>
        <v>#REF!</v>
      </c>
      <c r="AF802" s="378"/>
      <c r="AG802" s="378"/>
      <c r="AH802" s="378"/>
      <c r="AI802" s="378"/>
    </row>
    <row r="803" spans="2:35" s="379" customFormat="1">
      <c r="B803" s="371"/>
      <c r="C803" s="372"/>
      <c r="D803" s="373"/>
      <c r="E803" s="374"/>
      <c r="F803" s="375"/>
      <c r="G803" s="375"/>
      <c r="H803" s="375"/>
      <c r="I803" s="375"/>
      <c r="J803" s="375"/>
      <c r="K803" s="375"/>
      <c r="L803" s="375"/>
      <c r="M803" s="375"/>
      <c r="N803" s="375"/>
      <c r="O803" s="376"/>
      <c r="P803" s="375"/>
      <c r="Q803" s="375"/>
      <c r="R803" s="375"/>
      <c r="S803" s="375"/>
      <c r="T803" s="375"/>
      <c r="U803" s="375"/>
      <c r="V803" s="375"/>
      <c r="W803" s="375"/>
      <c r="X803" s="375"/>
      <c r="Y803" s="375"/>
      <c r="Z803" s="375"/>
      <c r="AA803" s="376"/>
      <c r="AB803" s="376"/>
      <c r="AC803" s="377"/>
      <c r="AD803" s="377"/>
      <c r="AE803" s="377" t="e">
        <f>IF(#REF!=#REF!,1,0)</f>
        <v>#REF!</v>
      </c>
      <c r="AF803" s="378"/>
      <c r="AG803" s="378"/>
      <c r="AH803" s="378"/>
      <c r="AI803" s="378"/>
    </row>
    <row r="804" spans="2:35" s="379" customFormat="1">
      <c r="B804" s="371"/>
      <c r="C804" s="372"/>
      <c r="D804" s="373"/>
      <c r="E804" s="374"/>
      <c r="F804" s="375"/>
      <c r="G804" s="375"/>
      <c r="H804" s="375"/>
      <c r="I804" s="375"/>
      <c r="J804" s="375"/>
      <c r="K804" s="375"/>
      <c r="L804" s="375"/>
      <c r="M804" s="375"/>
      <c r="N804" s="375"/>
      <c r="O804" s="376"/>
      <c r="P804" s="375"/>
      <c r="Q804" s="375"/>
      <c r="R804" s="375"/>
      <c r="S804" s="375"/>
      <c r="T804" s="375"/>
      <c r="U804" s="375"/>
      <c r="V804" s="375"/>
      <c r="W804" s="375"/>
      <c r="X804" s="375"/>
      <c r="Y804" s="375"/>
      <c r="Z804" s="375"/>
      <c r="AA804" s="376"/>
      <c r="AB804" s="376"/>
      <c r="AC804" s="377"/>
      <c r="AD804" s="377"/>
      <c r="AE804" s="377" t="e">
        <f>IF(#REF!=#REF!,1,0)</f>
        <v>#REF!</v>
      </c>
      <c r="AF804" s="378"/>
      <c r="AG804" s="378"/>
      <c r="AH804" s="378"/>
      <c r="AI804" s="378"/>
    </row>
    <row r="805" spans="2:35" s="379" customFormat="1">
      <c r="B805" s="371"/>
      <c r="C805" s="372"/>
      <c r="D805" s="373"/>
      <c r="E805" s="374"/>
      <c r="F805" s="375"/>
      <c r="G805" s="375"/>
      <c r="H805" s="375"/>
      <c r="I805" s="375"/>
      <c r="J805" s="375"/>
      <c r="K805" s="375"/>
      <c r="L805" s="375"/>
      <c r="M805" s="375"/>
      <c r="N805" s="375"/>
      <c r="O805" s="376"/>
      <c r="P805" s="375"/>
      <c r="Q805" s="375"/>
      <c r="R805" s="375"/>
      <c r="S805" s="375"/>
      <c r="T805" s="375"/>
      <c r="U805" s="375"/>
      <c r="V805" s="375"/>
      <c r="W805" s="375"/>
      <c r="X805" s="375"/>
      <c r="Y805" s="375"/>
      <c r="Z805" s="375"/>
      <c r="AA805" s="376"/>
      <c r="AB805" s="376"/>
      <c r="AC805" s="377"/>
      <c r="AD805" s="377"/>
      <c r="AE805" s="377" t="e">
        <f>IF(#REF!=#REF!,1,0)</f>
        <v>#REF!</v>
      </c>
      <c r="AF805" s="378"/>
      <c r="AG805" s="378"/>
      <c r="AH805" s="378"/>
      <c r="AI805" s="378"/>
    </row>
    <row r="806" spans="2:35" s="379" customFormat="1">
      <c r="B806" s="371"/>
      <c r="C806" s="372"/>
      <c r="D806" s="373"/>
      <c r="E806" s="374"/>
      <c r="F806" s="375"/>
      <c r="G806" s="375"/>
      <c r="H806" s="375"/>
      <c r="I806" s="375"/>
      <c r="J806" s="375"/>
      <c r="K806" s="375"/>
      <c r="L806" s="375"/>
      <c r="M806" s="375"/>
      <c r="N806" s="375"/>
      <c r="O806" s="376"/>
      <c r="P806" s="375"/>
      <c r="Q806" s="375"/>
      <c r="R806" s="375"/>
      <c r="S806" s="375"/>
      <c r="T806" s="375"/>
      <c r="U806" s="375"/>
      <c r="V806" s="375"/>
      <c r="W806" s="375"/>
      <c r="X806" s="375"/>
      <c r="Y806" s="375"/>
      <c r="Z806" s="375"/>
      <c r="AA806" s="376"/>
      <c r="AB806" s="376"/>
      <c r="AC806" s="377"/>
      <c r="AD806" s="377"/>
      <c r="AE806" s="377" t="e">
        <f>IF(#REF!=#REF!,1,0)</f>
        <v>#REF!</v>
      </c>
      <c r="AF806" s="378"/>
      <c r="AG806" s="378"/>
      <c r="AH806" s="378"/>
      <c r="AI806" s="378"/>
    </row>
    <row r="807" spans="2:35" s="379" customFormat="1">
      <c r="B807" s="371"/>
      <c r="C807" s="372"/>
      <c r="D807" s="373"/>
      <c r="E807" s="374"/>
      <c r="F807" s="375"/>
      <c r="G807" s="375"/>
      <c r="H807" s="375"/>
      <c r="I807" s="375"/>
      <c r="J807" s="375"/>
      <c r="K807" s="375"/>
      <c r="L807" s="375"/>
      <c r="M807" s="375"/>
      <c r="N807" s="375"/>
      <c r="O807" s="376"/>
      <c r="P807" s="375"/>
      <c r="Q807" s="375"/>
      <c r="R807" s="375"/>
      <c r="S807" s="375"/>
      <c r="T807" s="375"/>
      <c r="U807" s="375"/>
      <c r="V807" s="375"/>
      <c r="W807" s="375"/>
      <c r="X807" s="375"/>
      <c r="Y807" s="375"/>
      <c r="Z807" s="375"/>
      <c r="AA807" s="376"/>
      <c r="AB807" s="376"/>
      <c r="AC807" s="377"/>
      <c r="AD807" s="377"/>
      <c r="AE807" s="377" t="e">
        <f>IF(#REF!=#REF!,1,0)</f>
        <v>#REF!</v>
      </c>
      <c r="AF807" s="378"/>
      <c r="AG807" s="378"/>
      <c r="AH807" s="378"/>
      <c r="AI807" s="378"/>
    </row>
    <row r="808" spans="2:35" s="379" customFormat="1">
      <c r="B808" s="371"/>
      <c r="C808" s="372"/>
      <c r="D808" s="373"/>
      <c r="E808" s="374"/>
      <c r="F808" s="375"/>
      <c r="G808" s="375"/>
      <c r="H808" s="375"/>
      <c r="I808" s="375"/>
      <c r="J808" s="375"/>
      <c r="K808" s="375"/>
      <c r="L808" s="375"/>
      <c r="M808" s="375"/>
      <c r="N808" s="375"/>
      <c r="O808" s="376"/>
      <c r="P808" s="375"/>
      <c r="Q808" s="375"/>
      <c r="R808" s="375"/>
      <c r="S808" s="375"/>
      <c r="T808" s="375"/>
      <c r="U808" s="375"/>
      <c r="V808" s="375"/>
      <c r="W808" s="375"/>
      <c r="X808" s="375"/>
      <c r="Y808" s="375"/>
      <c r="Z808" s="375"/>
      <c r="AA808" s="376"/>
      <c r="AB808" s="376"/>
      <c r="AC808" s="377"/>
      <c r="AD808" s="377"/>
      <c r="AE808" s="377" t="e">
        <f>IF(#REF!=#REF!,1,0)</f>
        <v>#REF!</v>
      </c>
      <c r="AF808" s="378"/>
      <c r="AG808" s="378"/>
      <c r="AH808" s="378"/>
      <c r="AI808" s="378"/>
    </row>
    <row r="809" spans="2:35" s="379" customFormat="1">
      <c r="B809" s="371"/>
      <c r="C809" s="372"/>
      <c r="D809" s="373"/>
      <c r="E809" s="374"/>
      <c r="F809" s="375"/>
      <c r="G809" s="375"/>
      <c r="H809" s="375"/>
      <c r="I809" s="375"/>
      <c r="J809" s="375"/>
      <c r="K809" s="375"/>
      <c r="L809" s="375"/>
      <c r="M809" s="375"/>
      <c r="N809" s="375"/>
      <c r="O809" s="376"/>
      <c r="P809" s="375"/>
      <c r="Q809" s="375"/>
      <c r="R809" s="375"/>
      <c r="S809" s="375"/>
      <c r="T809" s="375"/>
      <c r="U809" s="375"/>
      <c r="V809" s="375"/>
      <c r="W809" s="375"/>
      <c r="X809" s="375"/>
      <c r="Y809" s="375"/>
      <c r="Z809" s="375"/>
      <c r="AA809" s="376"/>
      <c r="AB809" s="376"/>
      <c r="AC809" s="377"/>
      <c r="AD809" s="377"/>
      <c r="AE809" s="377" t="e">
        <f>IF(#REF!=#REF!,1,0)</f>
        <v>#REF!</v>
      </c>
      <c r="AF809" s="378"/>
      <c r="AG809" s="378"/>
      <c r="AH809" s="378"/>
      <c r="AI809" s="378"/>
    </row>
    <row r="810" spans="2:35" s="379" customFormat="1">
      <c r="B810" s="371"/>
      <c r="C810" s="372"/>
      <c r="D810" s="373"/>
      <c r="E810" s="374"/>
      <c r="F810" s="375"/>
      <c r="G810" s="375"/>
      <c r="H810" s="375"/>
      <c r="I810" s="375"/>
      <c r="J810" s="375"/>
      <c r="K810" s="375"/>
      <c r="L810" s="375"/>
      <c r="M810" s="375"/>
      <c r="N810" s="375"/>
      <c r="O810" s="376"/>
      <c r="P810" s="375"/>
      <c r="Q810" s="375"/>
      <c r="R810" s="375"/>
      <c r="S810" s="375"/>
      <c r="T810" s="375"/>
      <c r="U810" s="375"/>
      <c r="V810" s="375"/>
      <c r="W810" s="375"/>
      <c r="X810" s="375"/>
      <c r="Y810" s="375"/>
      <c r="Z810" s="375"/>
      <c r="AA810" s="376"/>
      <c r="AB810" s="376"/>
      <c r="AC810" s="377"/>
      <c r="AD810" s="377"/>
      <c r="AE810" s="377" t="e">
        <f>IF(#REF!=#REF!,1,0)</f>
        <v>#REF!</v>
      </c>
      <c r="AF810" s="378"/>
      <c r="AG810" s="378"/>
      <c r="AH810" s="378"/>
      <c r="AI810" s="378"/>
    </row>
    <row r="811" spans="2:35" s="379" customFormat="1">
      <c r="B811" s="371"/>
      <c r="C811" s="372"/>
      <c r="D811" s="373"/>
      <c r="E811" s="374"/>
      <c r="F811" s="375"/>
      <c r="G811" s="375"/>
      <c r="H811" s="375"/>
      <c r="I811" s="375"/>
      <c r="J811" s="375"/>
      <c r="K811" s="375"/>
      <c r="L811" s="375"/>
      <c r="M811" s="375"/>
      <c r="N811" s="375"/>
      <c r="O811" s="376"/>
      <c r="P811" s="375"/>
      <c r="Q811" s="375"/>
      <c r="R811" s="375"/>
      <c r="S811" s="375"/>
      <c r="T811" s="375"/>
      <c r="U811" s="375"/>
      <c r="V811" s="375"/>
      <c r="W811" s="375"/>
      <c r="X811" s="375"/>
      <c r="Y811" s="375"/>
      <c r="Z811" s="375"/>
      <c r="AA811" s="376"/>
      <c r="AB811" s="376"/>
      <c r="AC811" s="377"/>
      <c r="AD811" s="377"/>
      <c r="AE811" s="377" t="e">
        <f>IF(#REF!=#REF!,1,0)</f>
        <v>#REF!</v>
      </c>
      <c r="AF811" s="378"/>
      <c r="AG811" s="378"/>
      <c r="AH811" s="378"/>
      <c r="AI811" s="378"/>
    </row>
    <row r="812" spans="2:35" s="379" customFormat="1">
      <c r="B812" s="371"/>
      <c r="C812" s="372"/>
      <c r="D812" s="373"/>
      <c r="E812" s="374"/>
      <c r="F812" s="375"/>
      <c r="G812" s="375"/>
      <c r="H812" s="375"/>
      <c r="I812" s="375"/>
      <c r="J812" s="375"/>
      <c r="K812" s="375"/>
      <c r="L812" s="375"/>
      <c r="M812" s="375"/>
      <c r="N812" s="375"/>
      <c r="O812" s="376"/>
      <c r="P812" s="375"/>
      <c r="Q812" s="375"/>
      <c r="R812" s="375"/>
      <c r="S812" s="375"/>
      <c r="T812" s="375"/>
      <c r="U812" s="375"/>
      <c r="V812" s="375"/>
      <c r="W812" s="375"/>
      <c r="X812" s="375"/>
      <c r="Y812" s="375"/>
      <c r="Z812" s="375"/>
      <c r="AA812" s="376"/>
      <c r="AB812" s="376"/>
      <c r="AC812" s="377"/>
      <c r="AD812" s="377"/>
      <c r="AE812" s="377" t="e">
        <f>IF(#REF!=#REF!,1,0)</f>
        <v>#REF!</v>
      </c>
      <c r="AF812" s="378"/>
      <c r="AG812" s="378"/>
      <c r="AH812" s="378"/>
      <c r="AI812" s="378"/>
    </row>
    <row r="813" spans="2:35" s="379" customFormat="1">
      <c r="B813" s="371"/>
      <c r="C813" s="372"/>
      <c r="D813" s="373"/>
      <c r="E813" s="374"/>
      <c r="F813" s="375"/>
      <c r="G813" s="375"/>
      <c r="H813" s="375"/>
      <c r="I813" s="375"/>
      <c r="J813" s="375"/>
      <c r="K813" s="375"/>
      <c r="L813" s="375"/>
      <c r="M813" s="375"/>
      <c r="N813" s="375"/>
      <c r="O813" s="376"/>
      <c r="P813" s="375"/>
      <c r="Q813" s="375"/>
      <c r="R813" s="375"/>
      <c r="S813" s="375"/>
      <c r="T813" s="375"/>
      <c r="U813" s="375"/>
      <c r="V813" s="375"/>
      <c r="W813" s="375"/>
      <c r="X813" s="375"/>
      <c r="Y813" s="375"/>
      <c r="Z813" s="375"/>
      <c r="AA813" s="376"/>
      <c r="AB813" s="376"/>
      <c r="AC813" s="377"/>
      <c r="AD813" s="377"/>
      <c r="AE813" s="377" t="e">
        <f>IF(#REF!=#REF!,1,0)</f>
        <v>#REF!</v>
      </c>
      <c r="AF813" s="378"/>
      <c r="AG813" s="378"/>
      <c r="AH813" s="378"/>
      <c r="AI813" s="378"/>
    </row>
    <row r="814" spans="2:35" s="379" customFormat="1">
      <c r="B814" s="371"/>
      <c r="C814" s="372"/>
      <c r="D814" s="373"/>
      <c r="E814" s="374"/>
      <c r="F814" s="375"/>
      <c r="G814" s="375"/>
      <c r="H814" s="375"/>
      <c r="I814" s="375"/>
      <c r="J814" s="375"/>
      <c r="K814" s="375"/>
      <c r="L814" s="375"/>
      <c r="M814" s="375"/>
      <c r="N814" s="375"/>
      <c r="O814" s="376"/>
      <c r="P814" s="375"/>
      <c r="Q814" s="375"/>
      <c r="R814" s="375"/>
      <c r="S814" s="375"/>
      <c r="T814" s="375"/>
      <c r="U814" s="375"/>
      <c r="V814" s="375"/>
      <c r="W814" s="375"/>
      <c r="X814" s="375"/>
      <c r="Y814" s="375"/>
      <c r="Z814" s="375"/>
      <c r="AA814" s="376"/>
      <c r="AB814" s="376"/>
      <c r="AC814" s="377"/>
      <c r="AD814" s="377"/>
      <c r="AE814" s="377" t="e">
        <f>IF(#REF!=#REF!,1,0)</f>
        <v>#REF!</v>
      </c>
      <c r="AF814" s="378"/>
      <c r="AG814" s="378"/>
      <c r="AH814" s="378"/>
      <c r="AI814" s="378"/>
    </row>
    <row r="815" spans="2:35" s="379" customFormat="1">
      <c r="B815" s="371"/>
      <c r="C815" s="372"/>
      <c r="D815" s="373"/>
      <c r="E815" s="374"/>
      <c r="F815" s="375"/>
      <c r="G815" s="375"/>
      <c r="H815" s="375"/>
      <c r="I815" s="375"/>
      <c r="J815" s="375"/>
      <c r="K815" s="375"/>
      <c r="L815" s="375"/>
      <c r="M815" s="375"/>
      <c r="N815" s="375"/>
      <c r="O815" s="376"/>
      <c r="P815" s="375"/>
      <c r="Q815" s="375"/>
      <c r="R815" s="375"/>
      <c r="S815" s="375"/>
      <c r="T815" s="375"/>
      <c r="U815" s="375"/>
      <c r="V815" s="375"/>
      <c r="W815" s="375"/>
      <c r="X815" s="375"/>
      <c r="Y815" s="375"/>
      <c r="Z815" s="375"/>
      <c r="AA815" s="376"/>
      <c r="AB815" s="376"/>
      <c r="AC815" s="377"/>
      <c r="AD815" s="377"/>
      <c r="AE815" s="377" t="e">
        <f>IF(#REF!=#REF!,1,0)</f>
        <v>#REF!</v>
      </c>
      <c r="AF815" s="378"/>
      <c r="AG815" s="378"/>
      <c r="AH815" s="378"/>
      <c r="AI815" s="378"/>
    </row>
    <row r="816" spans="2:35" s="379" customFormat="1">
      <c r="B816" s="371"/>
      <c r="C816" s="372"/>
      <c r="D816" s="373"/>
      <c r="E816" s="374"/>
      <c r="F816" s="375"/>
      <c r="G816" s="375"/>
      <c r="H816" s="375"/>
      <c r="I816" s="375"/>
      <c r="J816" s="375"/>
      <c r="K816" s="375"/>
      <c r="L816" s="375"/>
      <c r="M816" s="375"/>
      <c r="N816" s="375"/>
      <c r="O816" s="376"/>
      <c r="P816" s="375"/>
      <c r="Q816" s="375"/>
      <c r="R816" s="375"/>
      <c r="S816" s="375"/>
      <c r="T816" s="375"/>
      <c r="U816" s="375"/>
      <c r="V816" s="375"/>
      <c r="W816" s="375"/>
      <c r="X816" s="375"/>
      <c r="Y816" s="375"/>
      <c r="Z816" s="375"/>
      <c r="AA816" s="376"/>
      <c r="AB816" s="376"/>
      <c r="AC816" s="377"/>
      <c r="AD816" s="377"/>
      <c r="AE816" s="377" t="e">
        <f>IF(#REF!=#REF!,1,0)</f>
        <v>#REF!</v>
      </c>
      <c r="AF816" s="378"/>
      <c r="AG816" s="378"/>
      <c r="AH816" s="378"/>
      <c r="AI816" s="378"/>
    </row>
    <row r="817" spans="2:35" s="379" customFormat="1">
      <c r="B817" s="371"/>
      <c r="C817" s="372"/>
      <c r="D817" s="373"/>
      <c r="E817" s="374"/>
      <c r="F817" s="375"/>
      <c r="G817" s="375"/>
      <c r="H817" s="375"/>
      <c r="I817" s="375"/>
      <c r="J817" s="375"/>
      <c r="K817" s="375"/>
      <c r="L817" s="375"/>
      <c r="M817" s="375"/>
      <c r="N817" s="375"/>
      <c r="O817" s="376"/>
      <c r="P817" s="375"/>
      <c r="Q817" s="375"/>
      <c r="R817" s="375"/>
      <c r="S817" s="375"/>
      <c r="T817" s="375"/>
      <c r="U817" s="375"/>
      <c r="V817" s="375"/>
      <c r="W817" s="375"/>
      <c r="X817" s="375"/>
      <c r="Y817" s="375"/>
      <c r="Z817" s="375"/>
      <c r="AA817" s="376"/>
      <c r="AB817" s="376"/>
      <c r="AC817" s="377"/>
      <c r="AD817" s="377"/>
      <c r="AE817" s="377" t="e">
        <f>IF(#REF!=#REF!,1,0)</f>
        <v>#REF!</v>
      </c>
      <c r="AF817" s="378"/>
      <c r="AG817" s="378"/>
      <c r="AH817" s="378"/>
      <c r="AI817" s="378"/>
    </row>
    <row r="818" spans="2:35" s="379" customFormat="1">
      <c r="B818" s="371"/>
      <c r="C818" s="372"/>
      <c r="D818" s="373"/>
      <c r="E818" s="374"/>
      <c r="F818" s="375"/>
      <c r="G818" s="375"/>
      <c r="H818" s="375"/>
      <c r="I818" s="375"/>
      <c r="J818" s="375"/>
      <c r="K818" s="375"/>
      <c r="L818" s="375"/>
      <c r="M818" s="375"/>
      <c r="N818" s="375"/>
      <c r="O818" s="376"/>
      <c r="P818" s="375"/>
      <c r="Q818" s="375"/>
      <c r="R818" s="375"/>
      <c r="S818" s="375"/>
      <c r="T818" s="375"/>
      <c r="U818" s="375"/>
      <c r="V818" s="375"/>
      <c r="W818" s="375"/>
      <c r="X818" s="375"/>
      <c r="Y818" s="375"/>
      <c r="Z818" s="375"/>
      <c r="AA818" s="376"/>
      <c r="AB818" s="376"/>
      <c r="AC818" s="377"/>
      <c r="AD818" s="377"/>
      <c r="AE818" s="377" t="e">
        <f>IF(#REF!=#REF!,1,0)</f>
        <v>#REF!</v>
      </c>
      <c r="AF818" s="378"/>
      <c r="AG818" s="378"/>
      <c r="AH818" s="378"/>
      <c r="AI818" s="378"/>
    </row>
    <row r="819" spans="2:35" s="379" customFormat="1">
      <c r="B819" s="371"/>
      <c r="C819" s="372"/>
      <c r="D819" s="373"/>
      <c r="E819" s="374"/>
      <c r="F819" s="375"/>
      <c r="G819" s="375"/>
      <c r="H819" s="375"/>
      <c r="I819" s="375"/>
      <c r="J819" s="375"/>
      <c r="K819" s="375"/>
      <c r="L819" s="375"/>
      <c r="M819" s="375"/>
      <c r="N819" s="375"/>
      <c r="O819" s="376"/>
      <c r="P819" s="375"/>
      <c r="Q819" s="375"/>
      <c r="R819" s="375"/>
      <c r="S819" s="375"/>
      <c r="T819" s="375"/>
      <c r="U819" s="375"/>
      <c r="V819" s="375"/>
      <c r="W819" s="375"/>
      <c r="X819" s="375"/>
      <c r="Y819" s="375"/>
      <c r="Z819" s="375"/>
      <c r="AA819" s="376"/>
      <c r="AB819" s="376"/>
      <c r="AC819" s="377"/>
      <c r="AD819" s="377"/>
      <c r="AE819" s="377" t="e">
        <f>IF(#REF!=#REF!,1,0)</f>
        <v>#REF!</v>
      </c>
      <c r="AF819" s="378"/>
      <c r="AG819" s="378"/>
      <c r="AH819" s="378"/>
      <c r="AI819" s="378"/>
    </row>
    <row r="820" spans="2:35" s="379" customFormat="1">
      <c r="B820" s="371"/>
      <c r="C820" s="372"/>
      <c r="D820" s="373"/>
      <c r="E820" s="374"/>
      <c r="F820" s="375"/>
      <c r="G820" s="375"/>
      <c r="H820" s="375"/>
      <c r="I820" s="375"/>
      <c r="J820" s="375"/>
      <c r="K820" s="375"/>
      <c r="L820" s="375"/>
      <c r="M820" s="375"/>
      <c r="N820" s="375"/>
      <c r="O820" s="376"/>
      <c r="P820" s="375"/>
      <c r="Q820" s="375"/>
      <c r="R820" s="375"/>
      <c r="S820" s="375"/>
      <c r="T820" s="375"/>
      <c r="U820" s="375"/>
      <c r="V820" s="375"/>
      <c r="W820" s="375"/>
      <c r="X820" s="375"/>
      <c r="Y820" s="375"/>
      <c r="Z820" s="375"/>
      <c r="AA820" s="376"/>
      <c r="AB820" s="376"/>
      <c r="AC820" s="377"/>
      <c r="AD820" s="377"/>
      <c r="AE820" s="377" t="e">
        <f>IF(#REF!=#REF!,1,0)</f>
        <v>#REF!</v>
      </c>
      <c r="AF820" s="378"/>
      <c r="AG820" s="378"/>
      <c r="AH820" s="378"/>
      <c r="AI820" s="378"/>
    </row>
    <row r="821" spans="2:35" s="379" customFormat="1">
      <c r="B821" s="371"/>
      <c r="C821" s="372"/>
      <c r="D821" s="373"/>
      <c r="E821" s="374"/>
      <c r="F821" s="375"/>
      <c r="G821" s="375"/>
      <c r="H821" s="375"/>
      <c r="I821" s="375"/>
      <c r="J821" s="375"/>
      <c r="K821" s="375"/>
      <c r="L821" s="375"/>
      <c r="M821" s="375"/>
      <c r="N821" s="375"/>
      <c r="O821" s="376"/>
      <c r="P821" s="375"/>
      <c r="Q821" s="375"/>
      <c r="R821" s="375"/>
      <c r="S821" s="375"/>
      <c r="T821" s="375"/>
      <c r="U821" s="375"/>
      <c r="V821" s="375"/>
      <c r="W821" s="375"/>
      <c r="X821" s="375"/>
      <c r="Y821" s="375"/>
      <c r="Z821" s="375"/>
      <c r="AA821" s="376"/>
      <c r="AB821" s="376"/>
      <c r="AC821" s="377"/>
      <c r="AD821" s="377"/>
      <c r="AE821" s="377" t="e">
        <f>IF(#REF!=#REF!,1,0)</f>
        <v>#REF!</v>
      </c>
      <c r="AF821" s="378"/>
      <c r="AG821" s="378"/>
      <c r="AH821" s="378"/>
      <c r="AI821" s="378"/>
    </row>
    <row r="822" spans="2:35" s="379" customFormat="1">
      <c r="B822" s="371"/>
      <c r="C822" s="372"/>
      <c r="D822" s="373"/>
      <c r="E822" s="374"/>
      <c r="F822" s="375"/>
      <c r="G822" s="375"/>
      <c r="H822" s="375"/>
      <c r="I822" s="375"/>
      <c r="J822" s="375"/>
      <c r="K822" s="375"/>
      <c r="L822" s="375"/>
      <c r="M822" s="375"/>
      <c r="N822" s="375"/>
      <c r="O822" s="376"/>
      <c r="P822" s="375"/>
      <c r="Q822" s="375"/>
      <c r="R822" s="375"/>
      <c r="S822" s="375"/>
      <c r="T822" s="375"/>
      <c r="U822" s="375"/>
      <c r="V822" s="375"/>
      <c r="W822" s="375"/>
      <c r="X822" s="375"/>
      <c r="Y822" s="375"/>
      <c r="Z822" s="375"/>
      <c r="AA822" s="376"/>
      <c r="AB822" s="376"/>
      <c r="AC822" s="377"/>
      <c r="AD822" s="377"/>
      <c r="AE822" s="377" t="e">
        <f>IF(#REF!=#REF!,1,0)</f>
        <v>#REF!</v>
      </c>
      <c r="AF822" s="378"/>
      <c r="AG822" s="378"/>
      <c r="AH822" s="378"/>
      <c r="AI822" s="378"/>
    </row>
    <row r="823" spans="2:35" s="379" customFormat="1">
      <c r="B823" s="371"/>
      <c r="C823" s="372"/>
      <c r="D823" s="373"/>
      <c r="E823" s="374"/>
      <c r="F823" s="375"/>
      <c r="G823" s="375"/>
      <c r="H823" s="375"/>
      <c r="I823" s="375"/>
      <c r="J823" s="375"/>
      <c r="K823" s="375"/>
      <c r="L823" s="375"/>
      <c r="M823" s="375"/>
      <c r="N823" s="375"/>
      <c r="O823" s="376"/>
      <c r="P823" s="375"/>
      <c r="Q823" s="375"/>
      <c r="R823" s="375"/>
      <c r="S823" s="375"/>
      <c r="T823" s="375"/>
      <c r="U823" s="375"/>
      <c r="V823" s="375"/>
      <c r="W823" s="375"/>
      <c r="X823" s="375"/>
      <c r="Y823" s="375"/>
      <c r="Z823" s="375"/>
      <c r="AA823" s="376"/>
      <c r="AB823" s="376"/>
      <c r="AC823" s="377"/>
      <c r="AD823" s="377"/>
      <c r="AE823" s="377" t="e">
        <f>IF(#REF!=#REF!,1,0)</f>
        <v>#REF!</v>
      </c>
      <c r="AF823" s="378"/>
      <c r="AG823" s="378"/>
      <c r="AH823" s="378"/>
      <c r="AI823" s="378"/>
    </row>
    <row r="824" spans="2:35" s="379" customFormat="1">
      <c r="B824" s="371"/>
      <c r="C824" s="372"/>
      <c r="D824" s="373"/>
      <c r="E824" s="374"/>
      <c r="F824" s="375"/>
      <c r="G824" s="375"/>
      <c r="H824" s="375"/>
      <c r="I824" s="375"/>
      <c r="J824" s="375"/>
      <c r="K824" s="375"/>
      <c r="L824" s="375"/>
      <c r="M824" s="375"/>
      <c r="N824" s="375"/>
      <c r="O824" s="376"/>
      <c r="P824" s="375"/>
      <c r="Q824" s="375"/>
      <c r="R824" s="375"/>
      <c r="S824" s="375"/>
      <c r="T824" s="375"/>
      <c r="U824" s="375"/>
      <c r="V824" s="375"/>
      <c r="W824" s="375"/>
      <c r="X824" s="375"/>
      <c r="Y824" s="375"/>
      <c r="Z824" s="375"/>
      <c r="AA824" s="376"/>
      <c r="AB824" s="376"/>
      <c r="AC824" s="377"/>
      <c r="AD824" s="377"/>
      <c r="AE824" s="377" t="e">
        <f>IF(#REF!=#REF!,1,0)</f>
        <v>#REF!</v>
      </c>
      <c r="AF824" s="378"/>
      <c r="AG824" s="378"/>
      <c r="AH824" s="378"/>
      <c r="AI824" s="378"/>
    </row>
    <row r="825" spans="2:35" s="379" customFormat="1">
      <c r="B825" s="371"/>
      <c r="C825" s="372"/>
      <c r="D825" s="373"/>
      <c r="E825" s="374"/>
      <c r="F825" s="375"/>
      <c r="G825" s="375"/>
      <c r="H825" s="375"/>
      <c r="I825" s="375"/>
      <c r="J825" s="375"/>
      <c r="K825" s="375"/>
      <c r="L825" s="375"/>
      <c r="M825" s="375"/>
      <c r="N825" s="375"/>
      <c r="O825" s="376"/>
      <c r="P825" s="375"/>
      <c r="Q825" s="375"/>
      <c r="R825" s="375"/>
      <c r="S825" s="375"/>
      <c r="T825" s="375"/>
      <c r="U825" s="375"/>
      <c r="V825" s="375"/>
      <c r="W825" s="375"/>
      <c r="X825" s="375"/>
      <c r="Y825" s="375"/>
      <c r="Z825" s="375"/>
      <c r="AA825" s="376"/>
      <c r="AB825" s="376"/>
      <c r="AC825" s="377"/>
      <c r="AD825" s="377"/>
      <c r="AE825" s="377" t="e">
        <f>IF(#REF!=#REF!,1,0)</f>
        <v>#REF!</v>
      </c>
      <c r="AF825" s="378"/>
      <c r="AG825" s="378"/>
      <c r="AH825" s="378"/>
      <c r="AI825" s="378"/>
    </row>
    <row r="826" spans="2:35" s="379" customFormat="1">
      <c r="B826" s="371"/>
      <c r="C826" s="372"/>
      <c r="D826" s="373"/>
      <c r="E826" s="374"/>
      <c r="F826" s="375"/>
      <c r="G826" s="375"/>
      <c r="H826" s="375"/>
      <c r="I826" s="375"/>
      <c r="J826" s="375"/>
      <c r="K826" s="375"/>
      <c r="L826" s="375"/>
      <c r="M826" s="375"/>
      <c r="N826" s="375"/>
      <c r="O826" s="376"/>
      <c r="P826" s="375"/>
      <c r="Q826" s="375"/>
      <c r="R826" s="375"/>
      <c r="S826" s="375"/>
      <c r="T826" s="375"/>
      <c r="U826" s="375"/>
      <c r="V826" s="375"/>
      <c r="W826" s="375"/>
      <c r="X826" s="375"/>
      <c r="Y826" s="375"/>
      <c r="Z826" s="375"/>
      <c r="AA826" s="376"/>
      <c r="AB826" s="376"/>
      <c r="AC826" s="377"/>
      <c r="AD826" s="377"/>
      <c r="AE826" s="377" t="e">
        <f>IF(#REF!=#REF!,1,0)</f>
        <v>#REF!</v>
      </c>
      <c r="AF826" s="378"/>
      <c r="AG826" s="378"/>
      <c r="AH826" s="378"/>
      <c r="AI826" s="378"/>
    </row>
    <row r="827" spans="2:35" s="379" customFormat="1">
      <c r="B827" s="371"/>
      <c r="C827" s="372"/>
      <c r="D827" s="373"/>
      <c r="E827" s="374"/>
      <c r="F827" s="375"/>
      <c r="G827" s="375"/>
      <c r="H827" s="375"/>
      <c r="I827" s="375"/>
      <c r="J827" s="375"/>
      <c r="K827" s="375"/>
      <c r="L827" s="375"/>
      <c r="M827" s="375"/>
      <c r="N827" s="375"/>
      <c r="O827" s="376"/>
      <c r="P827" s="375"/>
      <c r="Q827" s="375"/>
      <c r="R827" s="375"/>
      <c r="S827" s="375"/>
      <c r="T827" s="375"/>
      <c r="U827" s="375"/>
      <c r="V827" s="375"/>
      <c r="W827" s="375"/>
      <c r="X827" s="375"/>
      <c r="Y827" s="375"/>
      <c r="Z827" s="375"/>
      <c r="AA827" s="376"/>
      <c r="AB827" s="376"/>
      <c r="AC827" s="377"/>
      <c r="AD827" s="377"/>
      <c r="AE827" s="377" t="e">
        <f>IF(#REF!=#REF!,1,0)</f>
        <v>#REF!</v>
      </c>
      <c r="AF827" s="378"/>
      <c r="AG827" s="378"/>
      <c r="AH827" s="378"/>
      <c r="AI827" s="378"/>
    </row>
    <row r="828" spans="2:35" s="379" customFormat="1">
      <c r="B828" s="371"/>
      <c r="C828" s="372"/>
      <c r="D828" s="373"/>
      <c r="E828" s="374"/>
      <c r="F828" s="375"/>
      <c r="G828" s="375"/>
      <c r="H828" s="375"/>
      <c r="I828" s="375"/>
      <c r="J828" s="375"/>
      <c r="K828" s="375"/>
      <c r="L828" s="375"/>
      <c r="M828" s="375"/>
      <c r="N828" s="375"/>
      <c r="O828" s="376"/>
      <c r="P828" s="375"/>
      <c r="Q828" s="375"/>
      <c r="R828" s="375"/>
      <c r="S828" s="375"/>
      <c r="T828" s="375"/>
      <c r="U828" s="375"/>
      <c r="V828" s="375"/>
      <c r="W828" s="375"/>
      <c r="X828" s="375"/>
      <c r="Y828" s="375"/>
      <c r="Z828" s="375"/>
      <c r="AA828" s="376"/>
      <c r="AB828" s="376"/>
      <c r="AC828" s="377"/>
      <c r="AD828" s="377"/>
      <c r="AE828" s="377" t="e">
        <f>IF(#REF!=#REF!,1,0)</f>
        <v>#REF!</v>
      </c>
      <c r="AF828" s="378"/>
      <c r="AG828" s="378"/>
      <c r="AH828" s="378"/>
      <c r="AI828" s="378"/>
    </row>
    <row r="829" spans="2:35" s="379" customFormat="1">
      <c r="B829" s="371"/>
      <c r="C829" s="372"/>
      <c r="D829" s="373"/>
      <c r="E829" s="374"/>
      <c r="F829" s="375"/>
      <c r="G829" s="375"/>
      <c r="H829" s="375"/>
      <c r="I829" s="375"/>
      <c r="J829" s="375"/>
      <c r="K829" s="375"/>
      <c r="L829" s="375"/>
      <c r="M829" s="375"/>
      <c r="N829" s="375"/>
      <c r="O829" s="376"/>
      <c r="P829" s="375"/>
      <c r="Q829" s="375"/>
      <c r="R829" s="375"/>
      <c r="S829" s="375"/>
      <c r="T829" s="375"/>
      <c r="U829" s="375"/>
      <c r="V829" s="375"/>
      <c r="W829" s="375"/>
      <c r="X829" s="375"/>
      <c r="Y829" s="375"/>
      <c r="Z829" s="375"/>
      <c r="AA829" s="376"/>
      <c r="AB829" s="376"/>
      <c r="AC829" s="377"/>
      <c r="AD829" s="377"/>
      <c r="AE829" s="377" t="e">
        <f>IF(#REF!=#REF!,1,0)</f>
        <v>#REF!</v>
      </c>
      <c r="AF829" s="378"/>
      <c r="AG829" s="378"/>
      <c r="AH829" s="378"/>
      <c r="AI829" s="378"/>
    </row>
    <row r="830" spans="2:35" s="379" customFormat="1">
      <c r="B830" s="371"/>
      <c r="C830" s="372"/>
      <c r="D830" s="373"/>
      <c r="E830" s="374"/>
      <c r="F830" s="375"/>
      <c r="G830" s="375"/>
      <c r="H830" s="375"/>
      <c r="I830" s="375"/>
      <c r="J830" s="375"/>
      <c r="K830" s="375"/>
      <c r="L830" s="375"/>
      <c r="M830" s="375"/>
      <c r="N830" s="375"/>
      <c r="O830" s="376"/>
      <c r="P830" s="375"/>
      <c r="Q830" s="375"/>
      <c r="R830" s="375"/>
      <c r="S830" s="375"/>
      <c r="T830" s="375"/>
      <c r="U830" s="375"/>
      <c r="V830" s="375"/>
      <c r="W830" s="375"/>
      <c r="X830" s="375"/>
      <c r="Y830" s="375"/>
      <c r="Z830" s="375"/>
      <c r="AA830" s="376"/>
      <c r="AB830" s="376"/>
      <c r="AC830" s="377"/>
      <c r="AD830" s="377"/>
      <c r="AE830" s="377" t="e">
        <f>IF(#REF!=#REF!,1,0)</f>
        <v>#REF!</v>
      </c>
      <c r="AF830" s="378"/>
      <c r="AG830" s="378"/>
      <c r="AH830" s="378"/>
      <c r="AI830" s="378"/>
    </row>
    <row r="831" spans="2:35" s="379" customFormat="1">
      <c r="B831" s="371"/>
      <c r="C831" s="372"/>
      <c r="D831" s="373"/>
      <c r="E831" s="374"/>
      <c r="F831" s="375"/>
      <c r="G831" s="375"/>
      <c r="H831" s="375"/>
      <c r="I831" s="375"/>
      <c r="J831" s="375"/>
      <c r="K831" s="375"/>
      <c r="L831" s="375"/>
      <c r="M831" s="375"/>
      <c r="N831" s="375"/>
      <c r="O831" s="376"/>
      <c r="P831" s="375"/>
      <c r="Q831" s="375"/>
      <c r="R831" s="375"/>
      <c r="S831" s="375"/>
      <c r="T831" s="375"/>
      <c r="U831" s="375"/>
      <c r="V831" s="375"/>
      <c r="W831" s="375"/>
      <c r="X831" s="375"/>
      <c r="Y831" s="375"/>
      <c r="Z831" s="375"/>
      <c r="AA831" s="376"/>
      <c r="AB831" s="376"/>
      <c r="AC831" s="377"/>
      <c r="AD831" s="377"/>
      <c r="AE831" s="377" t="e">
        <f>IF(#REF!=#REF!,1,0)</f>
        <v>#REF!</v>
      </c>
      <c r="AF831" s="378"/>
      <c r="AG831" s="378"/>
      <c r="AH831" s="378"/>
      <c r="AI831" s="378"/>
    </row>
    <row r="832" spans="2:35" s="379" customFormat="1">
      <c r="B832" s="371"/>
      <c r="C832" s="372"/>
      <c r="D832" s="373"/>
      <c r="E832" s="374"/>
      <c r="F832" s="375"/>
      <c r="G832" s="375"/>
      <c r="H832" s="375"/>
      <c r="I832" s="375"/>
      <c r="J832" s="375"/>
      <c r="K832" s="375"/>
      <c r="L832" s="375"/>
      <c r="M832" s="375"/>
      <c r="N832" s="375"/>
      <c r="O832" s="376"/>
      <c r="P832" s="375"/>
      <c r="Q832" s="375"/>
      <c r="R832" s="375"/>
      <c r="S832" s="375"/>
      <c r="T832" s="375"/>
      <c r="U832" s="375"/>
      <c r="V832" s="375"/>
      <c r="W832" s="375"/>
      <c r="X832" s="375"/>
      <c r="Y832" s="375"/>
      <c r="Z832" s="375"/>
      <c r="AA832" s="376"/>
      <c r="AB832" s="376"/>
      <c r="AC832" s="377"/>
      <c r="AD832" s="377"/>
      <c r="AE832" s="377" t="e">
        <f>IF(#REF!=#REF!,1,0)</f>
        <v>#REF!</v>
      </c>
      <c r="AF832" s="378"/>
      <c r="AG832" s="378"/>
      <c r="AH832" s="378"/>
      <c r="AI832" s="378"/>
    </row>
    <row r="833" spans="2:35" s="379" customFormat="1">
      <c r="B833" s="371"/>
      <c r="C833" s="372"/>
      <c r="D833" s="373"/>
      <c r="E833" s="374"/>
      <c r="F833" s="375"/>
      <c r="G833" s="375"/>
      <c r="H833" s="375"/>
      <c r="I833" s="375"/>
      <c r="J833" s="375"/>
      <c r="K833" s="375"/>
      <c r="L833" s="375"/>
      <c r="M833" s="375"/>
      <c r="N833" s="375"/>
      <c r="O833" s="376"/>
      <c r="P833" s="375"/>
      <c r="Q833" s="375"/>
      <c r="R833" s="375"/>
      <c r="S833" s="375"/>
      <c r="T833" s="375"/>
      <c r="U833" s="375"/>
      <c r="V833" s="375"/>
      <c r="W833" s="375"/>
      <c r="X833" s="375"/>
      <c r="Y833" s="375"/>
      <c r="Z833" s="375"/>
      <c r="AA833" s="376"/>
      <c r="AB833" s="376"/>
      <c r="AC833" s="377"/>
      <c r="AD833" s="377"/>
      <c r="AE833" s="377" t="e">
        <f>IF(#REF!=#REF!,1,0)</f>
        <v>#REF!</v>
      </c>
      <c r="AF833" s="378"/>
      <c r="AG833" s="378"/>
      <c r="AH833" s="378"/>
      <c r="AI833" s="378"/>
    </row>
    <row r="834" spans="2:35" s="379" customFormat="1">
      <c r="B834" s="371"/>
      <c r="C834" s="372"/>
      <c r="D834" s="373"/>
      <c r="E834" s="374"/>
      <c r="F834" s="375"/>
      <c r="G834" s="375"/>
      <c r="H834" s="375"/>
      <c r="I834" s="375"/>
      <c r="J834" s="375"/>
      <c r="K834" s="375"/>
      <c r="L834" s="375"/>
      <c r="M834" s="375"/>
      <c r="N834" s="375"/>
      <c r="O834" s="376"/>
      <c r="P834" s="375"/>
      <c r="Q834" s="375"/>
      <c r="R834" s="375"/>
      <c r="S834" s="375"/>
      <c r="T834" s="375"/>
      <c r="U834" s="375"/>
      <c r="V834" s="375"/>
      <c r="W834" s="375"/>
      <c r="X834" s="375"/>
      <c r="Y834" s="375"/>
      <c r="Z834" s="375"/>
      <c r="AA834" s="376"/>
      <c r="AB834" s="376"/>
      <c r="AC834" s="377"/>
      <c r="AD834" s="377"/>
      <c r="AE834" s="377" t="e">
        <f>IF(#REF!=#REF!,1,0)</f>
        <v>#REF!</v>
      </c>
      <c r="AF834" s="378"/>
      <c r="AG834" s="378"/>
      <c r="AH834" s="378"/>
      <c r="AI834" s="378"/>
    </row>
    <row r="835" spans="2:35" s="379" customFormat="1">
      <c r="B835" s="371"/>
      <c r="C835" s="372"/>
      <c r="D835" s="373"/>
      <c r="E835" s="374"/>
      <c r="F835" s="375"/>
      <c r="G835" s="375"/>
      <c r="H835" s="375"/>
      <c r="I835" s="375"/>
      <c r="J835" s="375"/>
      <c r="K835" s="375"/>
      <c r="L835" s="375"/>
      <c r="M835" s="375"/>
      <c r="N835" s="375"/>
      <c r="O835" s="376"/>
      <c r="P835" s="375"/>
      <c r="Q835" s="375"/>
      <c r="R835" s="375"/>
      <c r="S835" s="375"/>
      <c r="T835" s="375"/>
      <c r="U835" s="375"/>
      <c r="V835" s="375"/>
      <c r="W835" s="375"/>
      <c r="X835" s="375"/>
      <c r="Y835" s="375"/>
      <c r="Z835" s="375"/>
      <c r="AA835" s="376"/>
      <c r="AB835" s="376"/>
      <c r="AC835" s="377"/>
      <c r="AD835" s="377"/>
      <c r="AE835" s="377" t="e">
        <f>IF(#REF!=#REF!,1,0)</f>
        <v>#REF!</v>
      </c>
      <c r="AF835" s="378"/>
      <c r="AG835" s="378"/>
      <c r="AH835" s="378"/>
      <c r="AI835" s="378"/>
    </row>
    <row r="836" spans="2:35" s="379" customFormat="1">
      <c r="B836" s="371"/>
      <c r="C836" s="372"/>
      <c r="D836" s="373"/>
      <c r="E836" s="374"/>
      <c r="F836" s="375"/>
      <c r="G836" s="375"/>
      <c r="H836" s="375"/>
      <c r="I836" s="375"/>
      <c r="J836" s="375"/>
      <c r="K836" s="375"/>
      <c r="L836" s="375"/>
      <c r="M836" s="375"/>
      <c r="N836" s="375"/>
      <c r="O836" s="376"/>
      <c r="P836" s="375"/>
      <c r="Q836" s="375"/>
      <c r="R836" s="375"/>
      <c r="S836" s="375"/>
      <c r="T836" s="375"/>
      <c r="U836" s="375"/>
      <c r="V836" s="375"/>
      <c r="W836" s="375"/>
      <c r="X836" s="375"/>
      <c r="Y836" s="375"/>
      <c r="Z836" s="375"/>
      <c r="AA836" s="376"/>
      <c r="AB836" s="376"/>
      <c r="AC836" s="377"/>
      <c r="AD836" s="377"/>
      <c r="AE836" s="377" t="e">
        <f>IF(#REF!=#REF!,1,0)</f>
        <v>#REF!</v>
      </c>
      <c r="AF836" s="378"/>
      <c r="AG836" s="378"/>
      <c r="AH836" s="378"/>
      <c r="AI836" s="378"/>
    </row>
    <row r="837" spans="2:35" s="379" customFormat="1">
      <c r="B837" s="371"/>
      <c r="C837" s="372"/>
      <c r="D837" s="373"/>
      <c r="E837" s="374"/>
      <c r="F837" s="375"/>
      <c r="G837" s="375"/>
      <c r="H837" s="375"/>
      <c r="I837" s="375"/>
      <c r="J837" s="375"/>
      <c r="K837" s="375"/>
      <c r="L837" s="375"/>
      <c r="M837" s="375"/>
      <c r="N837" s="375"/>
      <c r="O837" s="376"/>
      <c r="P837" s="375"/>
      <c r="Q837" s="375"/>
      <c r="R837" s="375"/>
      <c r="S837" s="375"/>
      <c r="T837" s="375"/>
      <c r="U837" s="375"/>
      <c r="V837" s="375"/>
      <c r="W837" s="375"/>
      <c r="X837" s="375"/>
      <c r="Y837" s="375"/>
      <c r="Z837" s="375"/>
      <c r="AA837" s="376"/>
      <c r="AB837" s="376"/>
      <c r="AC837" s="377"/>
      <c r="AD837" s="377"/>
      <c r="AE837" s="377" t="e">
        <f>IF(#REF!=#REF!,1,0)</f>
        <v>#REF!</v>
      </c>
      <c r="AF837" s="378"/>
      <c r="AG837" s="378"/>
      <c r="AH837" s="378"/>
      <c r="AI837" s="378"/>
    </row>
    <row r="838" spans="2:35" s="379" customFormat="1">
      <c r="B838" s="371"/>
      <c r="C838" s="372"/>
      <c r="D838" s="373"/>
      <c r="E838" s="374"/>
      <c r="F838" s="375"/>
      <c r="G838" s="375"/>
      <c r="H838" s="375"/>
      <c r="I838" s="375"/>
      <c r="J838" s="375"/>
      <c r="K838" s="375"/>
      <c r="L838" s="375"/>
      <c r="M838" s="375"/>
      <c r="N838" s="375"/>
      <c r="O838" s="376"/>
      <c r="P838" s="375"/>
      <c r="Q838" s="375"/>
      <c r="R838" s="375"/>
      <c r="S838" s="375"/>
      <c r="T838" s="375"/>
      <c r="U838" s="375"/>
      <c r="V838" s="375"/>
      <c r="W838" s="375"/>
      <c r="X838" s="375"/>
      <c r="Y838" s="375"/>
      <c r="Z838" s="375"/>
      <c r="AA838" s="376"/>
      <c r="AB838" s="376"/>
      <c r="AC838" s="377"/>
      <c r="AD838" s="377"/>
      <c r="AE838" s="377" t="e">
        <f>IF(#REF!=#REF!,1,0)</f>
        <v>#REF!</v>
      </c>
      <c r="AF838" s="378"/>
      <c r="AG838" s="378"/>
      <c r="AH838" s="378"/>
      <c r="AI838" s="378"/>
    </row>
    <row r="839" spans="2:35" s="379" customFormat="1">
      <c r="B839" s="371"/>
      <c r="C839" s="372"/>
      <c r="D839" s="373"/>
      <c r="E839" s="374"/>
      <c r="F839" s="375"/>
      <c r="G839" s="375"/>
      <c r="H839" s="375"/>
      <c r="I839" s="375"/>
      <c r="J839" s="375"/>
      <c r="K839" s="375"/>
      <c r="L839" s="375"/>
      <c r="M839" s="375"/>
      <c r="N839" s="375"/>
      <c r="O839" s="376"/>
      <c r="P839" s="375"/>
      <c r="Q839" s="375"/>
      <c r="R839" s="375"/>
      <c r="S839" s="375"/>
      <c r="T839" s="375"/>
      <c r="U839" s="375"/>
      <c r="V839" s="375"/>
      <c r="W839" s="375"/>
      <c r="X839" s="375"/>
      <c r="Y839" s="375"/>
      <c r="Z839" s="375"/>
      <c r="AA839" s="376"/>
      <c r="AB839" s="376"/>
      <c r="AC839" s="377"/>
      <c r="AD839" s="377"/>
      <c r="AE839" s="377" t="e">
        <f>IF(#REF!=#REF!,1,0)</f>
        <v>#REF!</v>
      </c>
      <c r="AF839" s="378"/>
      <c r="AG839" s="378"/>
      <c r="AH839" s="378"/>
      <c r="AI839" s="378"/>
    </row>
    <row r="840" spans="2:35" s="379" customFormat="1">
      <c r="B840" s="371"/>
      <c r="C840" s="372"/>
      <c r="D840" s="373"/>
      <c r="E840" s="374"/>
      <c r="F840" s="375"/>
      <c r="G840" s="375"/>
      <c r="H840" s="375"/>
      <c r="I840" s="375"/>
      <c r="J840" s="375"/>
      <c r="K840" s="375"/>
      <c r="L840" s="375"/>
      <c r="M840" s="375"/>
      <c r="N840" s="375"/>
      <c r="O840" s="376"/>
      <c r="P840" s="375"/>
      <c r="Q840" s="375"/>
      <c r="R840" s="375"/>
      <c r="S840" s="375"/>
      <c r="T840" s="375"/>
      <c r="U840" s="375"/>
      <c r="V840" s="375"/>
      <c r="W840" s="375"/>
      <c r="X840" s="375"/>
      <c r="Y840" s="375"/>
      <c r="Z840" s="375"/>
      <c r="AA840" s="376"/>
      <c r="AB840" s="376"/>
      <c r="AC840" s="377"/>
      <c r="AD840" s="377"/>
      <c r="AE840" s="377" t="e">
        <f>IF(#REF!=#REF!,1,0)</f>
        <v>#REF!</v>
      </c>
      <c r="AF840" s="378"/>
      <c r="AG840" s="378"/>
      <c r="AH840" s="378"/>
      <c r="AI840" s="378"/>
    </row>
    <row r="841" spans="2:35" s="379" customFormat="1">
      <c r="B841" s="371"/>
      <c r="C841" s="372"/>
      <c r="D841" s="373"/>
      <c r="E841" s="374"/>
      <c r="F841" s="375"/>
      <c r="G841" s="375"/>
      <c r="H841" s="375"/>
      <c r="I841" s="375"/>
      <c r="J841" s="375"/>
      <c r="K841" s="375"/>
      <c r="L841" s="375"/>
      <c r="M841" s="375"/>
      <c r="N841" s="375"/>
      <c r="O841" s="376"/>
      <c r="P841" s="375"/>
      <c r="Q841" s="375"/>
      <c r="R841" s="375"/>
      <c r="S841" s="375"/>
      <c r="T841" s="375"/>
      <c r="U841" s="375"/>
      <c r="V841" s="375"/>
      <c r="W841" s="375"/>
      <c r="X841" s="375"/>
      <c r="Y841" s="375"/>
      <c r="Z841" s="375"/>
      <c r="AA841" s="376"/>
      <c r="AB841" s="376"/>
      <c r="AC841" s="377"/>
      <c r="AD841" s="377"/>
      <c r="AE841" s="377" t="e">
        <f>IF(#REF!=#REF!,1,0)</f>
        <v>#REF!</v>
      </c>
      <c r="AF841" s="378"/>
      <c r="AG841" s="378"/>
      <c r="AH841" s="378"/>
      <c r="AI841" s="378"/>
    </row>
    <row r="842" spans="2:35" s="379" customFormat="1">
      <c r="B842" s="371"/>
      <c r="C842" s="372"/>
      <c r="D842" s="373"/>
      <c r="E842" s="374"/>
      <c r="F842" s="375"/>
      <c r="G842" s="375"/>
      <c r="H842" s="375"/>
      <c r="I842" s="375"/>
      <c r="J842" s="375"/>
      <c r="K842" s="375"/>
      <c r="L842" s="375"/>
      <c r="M842" s="375"/>
      <c r="N842" s="375"/>
      <c r="O842" s="376"/>
      <c r="P842" s="375"/>
      <c r="Q842" s="375"/>
      <c r="R842" s="375"/>
      <c r="S842" s="375"/>
      <c r="T842" s="375"/>
      <c r="U842" s="375"/>
      <c r="V842" s="375"/>
      <c r="W842" s="375"/>
      <c r="X842" s="375"/>
      <c r="Y842" s="375"/>
      <c r="Z842" s="375"/>
      <c r="AA842" s="376"/>
      <c r="AB842" s="376"/>
      <c r="AC842" s="377"/>
      <c r="AD842" s="377"/>
      <c r="AE842" s="377" t="e">
        <f>IF(#REF!=#REF!,1,0)</f>
        <v>#REF!</v>
      </c>
      <c r="AF842" s="378"/>
      <c r="AG842" s="378"/>
      <c r="AH842" s="378"/>
      <c r="AI842" s="378"/>
    </row>
    <row r="843" spans="2:35" s="379" customFormat="1">
      <c r="B843" s="371"/>
      <c r="C843" s="372"/>
      <c r="D843" s="373"/>
      <c r="E843" s="374"/>
      <c r="F843" s="375"/>
      <c r="G843" s="375"/>
      <c r="H843" s="375"/>
      <c r="I843" s="375"/>
      <c r="J843" s="375"/>
      <c r="K843" s="375"/>
      <c r="L843" s="375"/>
      <c r="M843" s="375"/>
      <c r="N843" s="375"/>
      <c r="O843" s="376"/>
      <c r="P843" s="375"/>
      <c r="Q843" s="375"/>
      <c r="R843" s="375"/>
      <c r="S843" s="375"/>
      <c r="T843" s="375"/>
      <c r="U843" s="375"/>
      <c r="V843" s="375"/>
      <c r="W843" s="375"/>
      <c r="X843" s="375"/>
      <c r="Y843" s="375"/>
      <c r="Z843" s="375"/>
      <c r="AA843" s="376"/>
      <c r="AB843" s="376"/>
      <c r="AC843" s="377"/>
      <c r="AD843" s="377"/>
      <c r="AE843" s="377" t="e">
        <f>IF(#REF!=#REF!,1,0)</f>
        <v>#REF!</v>
      </c>
      <c r="AF843" s="378"/>
      <c r="AG843" s="378"/>
      <c r="AH843" s="378"/>
      <c r="AI843" s="378"/>
    </row>
    <row r="844" spans="2:35" s="379" customFormat="1">
      <c r="B844" s="371"/>
      <c r="C844" s="372"/>
      <c r="D844" s="373"/>
      <c r="E844" s="374"/>
      <c r="F844" s="375"/>
      <c r="G844" s="375"/>
      <c r="H844" s="375"/>
      <c r="I844" s="375"/>
      <c r="J844" s="375"/>
      <c r="K844" s="375"/>
      <c r="L844" s="375"/>
      <c r="M844" s="375"/>
      <c r="N844" s="375"/>
      <c r="O844" s="376"/>
      <c r="P844" s="375"/>
      <c r="Q844" s="375"/>
      <c r="R844" s="375"/>
      <c r="S844" s="375"/>
      <c r="T844" s="375"/>
      <c r="U844" s="375"/>
      <c r="V844" s="375"/>
      <c r="W844" s="375"/>
      <c r="X844" s="375"/>
      <c r="Y844" s="375"/>
      <c r="Z844" s="375"/>
      <c r="AA844" s="376"/>
      <c r="AB844" s="376"/>
      <c r="AC844" s="377"/>
      <c r="AD844" s="377"/>
      <c r="AE844" s="377" t="e">
        <f>IF(#REF!=#REF!,1,0)</f>
        <v>#REF!</v>
      </c>
      <c r="AF844" s="378"/>
      <c r="AG844" s="378"/>
      <c r="AH844" s="378"/>
      <c r="AI844" s="378"/>
    </row>
    <row r="845" spans="2:35" s="379" customFormat="1">
      <c r="B845" s="371"/>
      <c r="C845" s="372"/>
      <c r="D845" s="373"/>
      <c r="E845" s="374"/>
      <c r="F845" s="375"/>
      <c r="G845" s="375"/>
      <c r="H845" s="375"/>
      <c r="I845" s="375"/>
      <c r="J845" s="375"/>
      <c r="K845" s="375"/>
      <c r="L845" s="375"/>
      <c r="M845" s="375"/>
      <c r="N845" s="375"/>
      <c r="O845" s="376"/>
      <c r="P845" s="375"/>
      <c r="Q845" s="375"/>
      <c r="R845" s="375"/>
      <c r="S845" s="375"/>
      <c r="T845" s="375"/>
      <c r="U845" s="375"/>
      <c r="V845" s="375"/>
      <c r="W845" s="375"/>
      <c r="X845" s="375"/>
      <c r="Y845" s="375"/>
      <c r="Z845" s="375"/>
      <c r="AA845" s="376"/>
      <c r="AB845" s="376"/>
      <c r="AC845" s="377"/>
      <c r="AD845" s="377"/>
      <c r="AE845" s="377" t="e">
        <f>IF(#REF!=#REF!,1,0)</f>
        <v>#REF!</v>
      </c>
      <c r="AF845" s="378"/>
      <c r="AG845" s="378"/>
      <c r="AH845" s="378"/>
      <c r="AI845" s="378"/>
    </row>
    <row r="846" spans="2:35" s="379" customFormat="1">
      <c r="B846" s="371"/>
      <c r="C846" s="372"/>
      <c r="D846" s="373"/>
      <c r="E846" s="374"/>
      <c r="F846" s="375"/>
      <c r="G846" s="375"/>
      <c r="H846" s="375"/>
      <c r="I846" s="375"/>
      <c r="J846" s="375"/>
      <c r="K846" s="375"/>
      <c r="L846" s="375"/>
      <c r="M846" s="375"/>
      <c r="N846" s="375"/>
      <c r="O846" s="376"/>
      <c r="P846" s="375"/>
      <c r="Q846" s="375"/>
      <c r="R846" s="375"/>
      <c r="S846" s="375"/>
      <c r="T846" s="375"/>
      <c r="U846" s="375"/>
      <c r="V846" s="375"/>
      <c r="W846" s="375"/>
      <c r="X846" s="375"/>
      <c r="Y846" s="375"/>
      <c r="Z846" s="375"/>
      <c r="AA846" s="376"/>
      <c r="AB846" s="376"/>
      <c r="AC846" s="377"/>
      <c r="AD846" s="377"/>
      <c r="AE846" s="377" t="e">
        <f>IF(#REF!=#REF!,1,0)</f>
        <v>#REF!</v>
      </c>
      <c r="AF846" s="378"/>
      <c r="AG846" s="378"/>
      <c r="AH846" s="378"/>
      <c r="AI846" s="378"/>
    </row>
    <row r="847" spans="2:35" s="379" customFormat="1">
      <c r="B847" s="371"/>
      <c r="C847" s="372"/>
      <c r="D847" s="373"/>
      <c r="E847" s="374"/>
      <c r="F847" s="375"/>
      <c r="G847" s="375"/>
      <c r="H847" s="375"/>
      <c r="I847" s="375"/>
      <c r="J847" s="375"/>
      <c r="K847" s="375"/>
      <c r="L847" s="375"/>
      <c r="M847" s="375"/>
      <c r="N847" s="375"/>
      <c r="O847" s="376"/>
      <c r="P847" s="375"/>
      <c r="Q847" s="375"/>
      <c r="R847" s="375"/>
      <c r="S847" s="375"/>
      <c r="T847" s="375"/>
      <c r="U847" s="375"/>
      <c r="V847" s="375"/>
      <c r="W847" s="375"/>
      <c r="X847" s="375"/>
      <c r="Y847" s="375"/>
      <c r="Z847" s="375"/>
      <c r="AA847" s="376"/>
      <c r="AB847" s="376"/>
      <c r="AC847" s="377"/>
      <c r="AD847" s="377"/>
      <c r="AE847" s="377" t="e">
        <f>IF(#REF!=#REF!,1,0)</f>
        <v>#REF!</v>
      </c>
      <c r="AF847" s="378"/>
      <c r="AG847" s="378"/>
      <c r="AH847" s="378"/>
      <c r="AI847" s="378"/>
    </row>
    <row r="848" spans="2:35" s="379" customFormat="1">
      <c r="B848" s="371"/>
      <c r="C848" s="372"/>
      <c r="D848" s="373"/>
      <c r="E848" s="374"/>
      <c r="F848" s="375"/>
      <c r="G848" s="375"/>
      <c r="H848" s="375"/>
      <c r="I848" s="375"/>
      <c r="J848" s="375"/>
      <c r="K848" s="375"/>
      <c r="L848" s="375"/>
      <c r="M848" s="375"/>
      <c r="N848" s="375"/>
      <c r="O848" s="376"/>
      <c r="P848" s="375"/>
      <c r="Q848" s="375"/>
      <c r="R848" s="375"/>
      <c r="S848" s="375"/>
      <c r="T848" s="375"/>
      <c r="U848" s="375"/>
      <c r="V848" s="375"/>
      <c r="W848" s="375"/>
      <c r="X848" s="375"/>
      <c r="Y848" s="375"/>
      <c r="Z848" s="375"/>
      <c r="AA848" s="376"/>
      <c r="AB848" s="376"/>
      <c r="AC848" s="377"/>
      <c r="AD848" s="377"/>
      <c r="AE848" s="377" t="e">
        <f>IF(#REF!=#REF!,1,0)</f>
        <v>#REF!</v>
      </c>
      <c r="AF848" s="378"/>
      <c r="AG848" s="378"/>
      <c r="AH848" s="378"/>
      <c r="AI848" s="378"/>
    </row>
    <row r="849" spans="2:35" s="379" customFormat="1">
      <c r="B849" s="371"/>
      <c r="C849" s="372"/>
      <c r="D849" s="373"/>
      <c r="E849" s="374"/>
      <c r="F849" s="375"/>
      <c r="G849" s="375"/>
      <c r="H849" s="375"/>
      <c r="I849" s="375"/>
      <c r="J849" s="375"/>
      <c r="K849" s="375"/>
      <c r="L849" s="375"/>
      <c r="M849" s="375"/>
      <c r="N849" s="375"/>
      <c r="O849" s="376"/>
      <c r="P849" s="375"/>
      <c r="Q849" s="375"/>
      <c r="R849" s="375"/>
      <c r="S849" s="375"/>
      <c r="T849" s="375"/>
      <c r="U849" s="375"/>
      <c r="V849" s="375"/>
      <c r="W849" s="375"/>
      <c r="X849" s="375"/>
      <c r="Y849" s="375"/>
      <c r="Z849" s="375"/>
      <c r="AA849" s="376"/>
      <c r="AB849" s="376"/>
      <c r="AC849" s="377"/>
      <c r="AD849" s="377"/>
      <c r="AE849" s="377" t="e">
        <f>IF(#REF!=#REF!,1,0)</f>
        <v>#REF!</v>
      </c>
      <c r="AF849" s="378"/>
      <c r="AG849" s="378"/>
      <c r="AH849" s="378"/>
      <c r="AI849" s="378"/>
    </row>
    <row r="850" spans="2:35" s="379" customFormat="1">
      <c r="B850" s="371"/>
      <c r="C850" s="372"/>
      <c r="D850" s="373"/>
      <c r="E850" s="374"/>
      <c r="F850" s="375"/>
      <c r="G850" s="375"/>
      <c r="H850" s="375"/>
      <c r="I850" s="375"/>
      <c r="J850" s="375"/>
      <c r="K850" s="375"/>
      <c r="L850" s="375"/>
      <c r="M850" s="375"/>
      <c r="N850" s="375"/>
      <c r="O850" s="376"/>
      <c r="P850" s="375"/>
      <c r="Q850" s="375"/>
      <c r="R850" s="375"/>
      <c r="S850" s="375"/>
      <c r="T850" s="375"/>
      <c r="U850" s="375"/>
      <c r="V850" s="375"/>
      <c r="W850" s="375"/>
      <c r="X850" s="375"/>
      <c r="Y850" s="375"/>
      <c r="Z850" s="375"/>
      <c r="AA850" s="376"/>
      <c r="AB850" s="376"/>
      <c r="AC850" s="377"/>
      <c r="AD850" s="377"/>
      <c r="AE850" s="377" t="e">
        <f>IF(#REF!=#REF!,1,0)</f>
        <v>#REF!</v>
      </c>
      <c r="AF850" s="378"/>
      <c r="AG850" s="378"/>
      <c r="AH850" s="378"/>
      <c r="AI850" s="378"/>
    </row>
    <row r="851" spans="2:35" s="379" customFormat="1">
      <c r="B851" s="371"/>
      <c r="C851" s="372"/>
      <c r="D851" s="373"/>
      <c r="E851" s="374"/>
      <c r="F851" s="375"/>
      <c r="G851" s="375"/>
      <c r="H851" s="375"/>
      <c r="I851" s="375"/>
      <c r="J851" s="375"/>
      <c r="K851" s="375"/>
      <c r="L851" s="375"/>
      <c r="M851" s="375"/>
      <c r="N851" s="375"/>
      <c r="O851" s="376"/>
      <c r="P851" s="375"/>
      <c r="Q851" s="375"/>
      <c r="R851" s="375"/>
      <c r="S851" s="375"/>
      <c r="T851" s="375"/>
      <c r="U851" s="375"/>
      <c r="V851" s="375"/>
      <c r="W851" s="375"/>
      <c r="X851" s="375"/>
      <c r="Y851" s="375"/>
      <c r="Z851" s="375"/>
      <c r="AA851" s="376"/>
      <c r="AB851" s="376"/>
      <c r="AC851" s="377"/>
      <c r="AD851" s="377"/>
      <c r="AE851" s="377" t="e">
        <f>IF(#REF!=#REF!,1,0)</f>
        <v>#REF!</v>
      </c>
      <c r="AF851" s="378"/>
      <c r="AG851" s="378"/>
      <c r="AH851" s="378"/>
      <c r="AI851" s="378"/>
    </row>
    <row r="852" spans="2:35" s="379" customFormat="1">
      <c r="B852" s="371"/>
      <c r="C852" s="372"/>
      <c r="D852" s="373"/>
      <c r="E852" s="374"/>
      <c r="F852" s="375"/>
      <c r="G852" s="375"/>
      <c r="H852" s="375"/>
      <c r="I852" s="375"/>
      <c r="J852" s="375"/>
      <c r="K852" s="375"/>
      <c r="L852" s="375"/>
      <c r="M852" s="375"/>
      <c r="N852" s="375"/>
      <c r="O852" s="376"/>
      <c r="P852" s="375"/>
      <c r="Q852" s="375"/>
      <c r="R852" s="375"/>
      <c r="S852" s="375"/>
      <c r="T852" s="375"/>
      <c r="U852" s="375"/>
      <c r="V852" s="375"/>
      <c r="W852" s="375"/>
      <c r="X852" s="375"/>
      <c r="Y852" s="375"/>
      <c r="Z852" s="375"/>
      <c r="AA852" s="376"/>
      <c r="AB852" s="376"/>
      <c r="AC852" s="377"/>
      <c r="AD852" s="377"/>
      <c r="AE852" s="377" t="e">
        <f>IF(#REF!=#REF!,1,0)</f>
        <v>#REF!</v>
      </c>
      <c r="AF852" s="378"/>
      <c r="AG852" s="378"/>
      <c r="AH852" s="378"/>
      <c r="AI852" s="378"/>
    </row>
    <row r="853" spans="2:35" s="379" customFormat="1">
      <c r="B853" s="371"/>
      <c r="C853" s="372"/>
      <c r="D853" s="373"/>
      <c r="E853" s="374"/>
      <c r="F853" s="375"/>
      <c r="G853" s="375"/>
      <c r="H853" s="375"/>
      <c r="I853" s="375"/>
      <c r="J853" s="375"/>
      <c r="K853" s="375"/>
      <c r="L853" s="375"/>
      <c r="M853" s="375"/>
      <c r="N853" s="375"/>
      <c r="O853" s="376"/>
      <c r="P853" s="375"/>
      <c r="Q853" s="375"/>
      <c r="R853" s="375"/>
      <c r="S853" s="375"/>
      <c r="T853" s="375"/>
      <c r="U853" s="375"/>
      <c r="V853" s="375"/>
      <c r="W853" s="375"/>
      <c r="X853" s="375"/>
      <c r="Y853" s="375"/>
      <c r="Z853" s="375"/>
      <c r="AA853" s="376"/>
      <c r="AB853" s="376"/>
      <c r="AC853" s="377"/>
      <c r="AD853" s="377"/>
      <c r="AE853" s="377" t="e">
        <f>IF(#REF!=#REF!,1,0)</f>
        <v>#REF!</v>
      </c>
      <c r="AF853" s="378"/>
      <c r="AG853" s="378"/>
      <c r="AH853" s="378"/>
      <c r="AI853" s="378"/>
    </row>
    <row r="854" spans="2:35" s="379" customFormat="1">
      <c r="B854" s="371"/>
      <c r="C854" s="372"/>
      <c r="D854" s="373"/>
      <c r="E854" s="374"/>
      <c r="F854" s="375"/>
      <c r="G854" s="375"/>
      <c r="H854" s="375"/>
      <c r="I854" s="375"/>
      <c r="J854" s="375"/>
      <c r="K854" s="375"/>
      <c r="L854" s="375"/>
      <c r="M854" s="375"/>
      <c r="N854" s="375"/>
      <c r="O854" s="376"/>
      <c r="P854" s="375"/>
      <c r="Q854" s="375"/>
      <c r="R854" s="375"/>
      <c r="S854" s="375"/>
      <c r="T854" s="375"/>
      <c r="U854" s="375"/>
      <c r="V854" s="375"/>
      <c r="W854" s="375"/>
      <c r="X854" s="375"/>
      <c r="Y854" s="375"/>
      <c r="Z854" s="375"/>
      <c r="AA854" s="376"/>
      <c r="AB854" s="376"/>
      <c r="AC854" s="377"/>
      <c r="AD854" s="377"/>
      <c r="AE854" s="377" t="e">
        <f>IF(#REF!=#REF!,1,0)</f>
        <v>#REF!</v>
      </c>
      <c r="AF854" s="378"/>
      <c r="AG854" s="378"/>
      <c r="AH854" s="378"/>
      <c r="AI854" s="378"/>
    </row>
    <row r="855" spans="2:35" s="379" customFormat="1">
      <c r="B855" s="371"/>
      <c r="C855" s="372"/>
      <c r="D855" s="373"/>
      <c r="E855" s="374"/>
      <c r="F855" s="375"/>
      <c r="G855" s="375"/>
      <c r="H855" s="375"/>
      <c r="I855" s="375"/>
      <c r="J855" s="375"/>
      <c r="K855" s="375"/>
      <c r="L855" s="375"/>
      <c r="M855" s="375"/>
      <c r="N855" s="375"/>
      <c r="O855" s="376"/>
      <c r="P855" s="375"/>
      <c r="Q855" s="375"/>
      <c r="R855" s="375"/>
      <c r="S855" s="375"/>
      <c r="T855" s="375"/>
      <c r="U855" s="375"/>
      <c r="V855" s="375"/>
      <c r="W855" s="375"/>
      <c r="X855" s="375"/>
      <c r="Y855" s="375"/>
      <c r="Z855" s="375"/>
      <c r="AA855" s="376"/>
      <c r="AB855" s="376"/>
      <c r="AC855" s="377"/>
      <c r="AD855" s="377"/>
      <c r="AE855" s="377" t="e">
        <f>IF(#REF!=#REF!,1,0)</f>
        <v>#REF!</v>
      </c>
      <c r="AF855" s="378"/>
      <c r="AG855" s="378"/>
      <c r="AH855" s="378"/>
      <c r="AI855" s="378"/>
    </row>
    <row r="856" spans="2:35" s="379" customFormat="1">
      <c r="B856" s="371"/>
      <c r="C856" s="372"/>
      <c r="D856" s="373"/>
      <c r="E856" s="374"/>
      <c r="F856" s="375"/>
      <c r="G856" s="375"/>
      <c r="H856" s="375"/>
      <c r="I856" s="375"/>
      <c r="J856" s="375"/>
      <c r="K856" s="375"/>
      <c r="L856" s="375"/>
      <c r="M856" s="375"/>
      <c r="N856" s="375"/>
      <c r="O856" s="376"/>
      <c r="P856" s="375"/>
      <c r="Q856" s="375"/>
      <c r="R856" s="375"/>
      <c r="S856" s="375"/>
      <c r="T856" s="375"/>
      <c r="U856" s="375"/>
      <c r="V856" s="375"/>
      <c r="W856" s="375"/>
      <c r="X856" s="375"/>
      <c r="Y856" s="375"/>
      <c r="Z856" s="375"/>
      <c r="AA856" s="376"/>
      <c r="AB856" s="376"/>
      <c r="AC856" s="377"/>
      <c r="AD856" s="377"/>
      <c r="AE856" s="377" t="e">
        <f>IF(#REF!=#REF!,1,0)</f>
        <v>#REF!</v>
      </c>
      <c r="AF856" s="378"/>
      <c r="AG856" s="378"/>
      <c r="AH856" s="378"/>
      <c r="AI856" s="378"/>
    </row>
    <row r="857" spans="2:35" s="379" customFormat="1">
      <c r="B857" s="371"/>
      <c r="C857" s="372"/>
      <c r="D857" s="373"/>
      <c r="E857" s="374"/>
      <c r="F857" s="375"/>
      <c r="G857" s="375"/>
      <c r="H857" s="375"/>
      <c r="I857" s="375"/>
      <c r="J857" s="375"/>
      <c r="K857" s="375"/>
      <c r="L857" s="375"/>
      <c r="M857" s="375"/>
      <c r="N857" s="375"/>
      <c r="O857" s="376"/>
      <c r="P857" s="375"/>
      <c r="Q857" s="375"/>
      <c r="R857" s="375"/>
      <c r="S857" s="375"/>
      <c r="T857" s="375"/>
      <c r="U857" s="375"/>
      <c r="V857" s="375"/>
      <c r="W857" s="375"/>
      <c r="X857" s="375"/>
      <c r="Y857" s="375"/>
      <c r="Z857" s="375"/>
      <c r="AA857" s="376"/>
      <c r="AB857" s="376"/>
      <c r="AC857" s="377"/>
      <c r="AD857" s="377"/>
      <c r="AE857" s="377" t="e">
        <f>IF(#REF!=#REF!,1,0)</f>
        <v>#REF!</v>
      </c>
      <c r="AF857" s="378"/>
      <c r="AG857" s="378"/>
      <c r="AH857" s="378"/>
      <c r="AI857" s="378"/>
    </row>
    <row r="858" spans="2:35" s="379" customFormat="1">
      <c r="B858" s="371"/>
      <c r="C858" s="372"/>
      <c r="D858" s="373"/>
      <c r="E858" s="374"/>
      <c r="F858" s="375"/>
      <c r="G858" s="375"/>
      <c r="H858" s="375"/>
      <c r="I858" s="375"/>
      <c r="J858" s="375"/>
      <c r="K858" s="375"/>
      <c r="L858" s="375"/>
      <c r="M858" s="375"/>
      <c r="N858" s="375"/>
      <c r="O858" s="376"/>
      <c r="P858" s="375"/>
      <c r="Q858" s="375"/>
      <c r="R858" s="375"/>
      <c r="S858" s="375"/>
      <c r="T858" s="375"/>
      <c r="U858" s="375"/>
      <c r="V858" s="375"/>
      <c r="W858" s="375"/>
      <c r="X858" s="375"/>
      <c r="Y858" s="375"/>
      <c r="Z858" s="375"/>
      <c r="AA858" s="376"/>
      <c r="AB858" s="376"/>
      <c r="AC858" s="377"/>
      <c r="AD858" s="377"/>
      <c r="AE858" s="377" t="e">
        <f>IF(#REF!=#REF!,1,0)</f>
        <v>#REF!</v>
      </c>
      <c r="AF858" s="378"/>
      <c r="AG858" s="378"/>
      <c r="AH858" s="378"/>
      <c r="AI858" s="378"/>
    </row>
    <row r="859" spans="2:35" s="379" customFormat="1">
      <c r="B859" s="371"/>
      <c r="C859" s="372"/>
      <c r="D859" s="373"/>
      <c r="E859" s="374"/>
      <c r="F859" s="375"/>
      <c r="G859" s="375"/>
      <c r="H859" s="375"/>
      <c r="I859" s="375"/>
      <c r="J859" s="375"/>
      <c r="K859" s="375"/>
      <c r="L859" s="375"/>
      <c r="M859" s="375"/>
      <c r="N859" s="375"/>
      <c r="O859" s="376"/>
      <c r="P859" s="375"/>
      <c r="Q859" s="375"/>
      <c r="R859" s="375"/>
      <c r="S859" s="375"/>
      <c r="T859" s="375"/>
      <c r="U859" s="375"/>
      <c r="V859" s="375"/>
      <c r="W859" s="375"/>
      <c r="X859" s="375"/>
      <c r="Y859" s="375"/>
      <c r="Z859" s="375"/>
      <c r="AA859" s="376"/>
      <c r="AB859" s="376"/>
      <c r="AC859" s="377"/>
      <c r="AD859" s="377"/>
      <c r="AE859" s="377" t="e">
        <f>IF(#REF!=#REF!,1,0)</f>
        <v>#REF!</v>
      </c>
      <c r="AF859" s="378"/>
      <c r="AG859" s="378"/>
      <c r="AH859" s="378"/>
      <c r="AI859" s="378"/>
    </row>
    <row r="860" spans="2:35" s="379" customFormat="1">
      <c r="B860" s="371"/>
      <c r="C860" s="372"/>
      <c r="D860" s="373"/>
      <c r="E860" s="374"/>
      <c r="F860" s="375"/>
      <c r="G860" s="375"/>
      <c r="H860" s="375"/>
      <c r="I860" s="375"/>
      <c r="J860" s="375"/>
      <c r="K860" s="375"/>
      <c r="L860" s="375"/>
      <c r="M860" s="375"/>
      <c r="N860" s="375"/>
      <c r="O860" s="376"/>
      <c r="P860" s="375"/>
      <c r="Q860" s="375"/>
      <c r="R860" s="375"/>
      <c r="S860" s="375"/>
      <c r="T860" s="375"/>
      <c r="U860" s="375"/>
      <c r="V860" s="375"/>
      <c r="W860" s="375"/>
      <c r="X860" s="375"/>
      <c r="Y860" s="375"/>
      <c r="Z860" s="375"/>
      <c r="AA860" s="376"/>
      <c r="AB860" s="376"/>
      <c r="AC860" s="377"/>
      <c r="AD860" s="377"/>
      <c r="AE860" s="377" t="e">
        <f>IF(#REF!=#REF!,1,0)</f>
        <v>#REF!</v>
      </c>
      <c r="AF860" s="378"/>
      <c r="AG860" s="378"/>
      <c r="AH860" s="378"/>
      <c r="AI860" s="378"/>
    </row>
    <row r="861" spans="2:35" s="379" customFormat="1">
      <c r="B861" s="371"/>
      <c r="C861" s="372"/>
      <c r="D861" s="373"/>
      <c r="E861" s="374"/>
      <c r="F861" s="375"/>
      <c r="G861" s="375"/>
      <c r="H861" s="375"/>
      <c r="I861" s="375"/>
      <c r="J861" s="375"/>
      <c r="K861" s="375"/>
      <c r="L861" s="375"/>
      <c r="M861" s="375"/>
      <c r="N861" s="375"/>
      <c r="O861" s="376"/>
      <c r="P861" s="375"/>
      <c r="Q861" s="375"/>
      <c r="R861" s="375"/>
      <c r="S861" s="375"/>
      <c r="T861" s="375"/>
      <c r="U861" s="375"/>
      <c r="V861" s="375"/>
      <c r="W861" s="375"/>
      <c r="X861" s="375"/>
      <c r="Y861" s="375"/>
      <c r="Z861" s="375"/>
      <c r="AA861" s="376"/>
      <c r="AB861" s="376"/>
      <c r="AC861" s="377"/>
      <c r="AD861" s="377"/>
      <c r="AE861" s="377" t="e">
        <f>IF(#REF!=#REF!,1,0)</f>
        <v>#REF!</v>
      </c>
      <c r="AF861" s="378"/>
      <c r="AG861" s="378"/>
      <c r="AH861" s="378"/>
      <c r="AI861" s="378"/>
    </row>
    <row r="862" spans="2:35" s="379" customFormat="1">
      <c r="B862" s="371"/>
      <c r="C862" s="372"/>
      <c r="D862" s="373"/>
      <c r="E862" s="374"/>
      <c r="F862" s="375"/>
      <c r="G862" s="375"/>
      <c r="H862" s="375"/>
      <c r="I862" s="375"/>
      <c r="J862" s="375"/>
      <c r="K862" s="375"/>
      <c r="L862" s="375"/>
      <c r="M862" s="375"/>
      <c r="N862" s="375"/>
      <c r="O862" s="376"/>
      <c r="P862" s="375"/>
      <c r="Q862" s="375"/>
      <c r="R862" s="375"/>
      <c r="S862" s="375"/>
      <c r="T862" s="375"/>
      <c r="U862" s="375"/>
      <c r="V862" s="375"/>
      <c r="W862" s="375"/>
      <c r="X862" s="375"/>
      <c r="Y862" s="375"/>
      <c r="Z862" s="375"/>
      <c r="AA862" s="376"/>
      <c r="AB862" s="376"/>
      <c r="AC862" s="377"/>
      <c r="AD862" s="377"/>
      <c r="AE862" s="377" t="e">
        <f>IF(#REF!=#REF!,1,0)</f>
        <v>#REF!</v>
      </c>
      <c r="AF862" s="378"/>
      <c r="AG862" s="378"/>
      <c r="AH862" s="378"/>
      <c r="AI862" s="378"/>
    </row>
    <row r="863" spans="2:35" s="379" customFormat="1">
      <c r="B863" s="371"/>
      <c r="C863" s="372"/>
      <c r="D863" s="373"/>
      <c r="E863" s="374"/>
      <c r="F863" s="375"/>
      <c r="G863" s="375"/>
      <c r="H863" s="375"/>
      <c r="I863" s="375"/>
      <c r="J863" s="375"/>
      <c r="K863" s="375"/>
      <c r="L863" s="375"/>
      <c r="M863" s="375"/>
      <c r="N863" s="375"/>
      <c r="O863" s="376"/>
      <c r="P863" s="375"/>
      <c r="Q863" s="375"/>
      <c r="R863" s="375"/>
      <c r="S863" s="375"/>
      <c r="T863" s="375"/>
      <c r="U863" s="375"/>
      <c r="V863" s="375"/>
      <c r="W863" s="375"/>
      <c r="X863" s="375"/>
      <c r="Y863" s="375"/>
      <c r="Z863" s="375"/>
      <c r="AA863" s="376"/>
      <c r="AB863" s="376"/>
      <c r="AC863" s="377"/>
      <c r="AD863" s="377"/>
      <c r="AE863" s="377" t="e">
        <f>IF(#REF!=#REF!,1,0)</f>
        <v>#REF!</v>
      </c>
      <c r="AF863" s="378"/>
      <c r="AG863" s="378"/>
      <c r="AH863" s="378"/>
      <c r="AI863" s="378"/>
    </row>
    <row r="864" spans="2:35" s="379" customFormat="1">
      <c r="B864" s="371"/>
      <c r="C864" s="372"/>
      <c r="D864" s="373"/>
      <c r="E864" s="374"/>
      <c r="F864" s="375"/>
      <c r="G864" s="375"/>
      <c r="H864" s="375"/>
      <c r="I864" s="375"/>
      <c r="J864" s="375"/>
      <c r="K864" s="375"/>
      <c r="L864" s="375"/>
      <c r="M864" s="375"/>
      <c r="N864" s="375"/>
      <c r="O864" s="376"/>
      <c r="P864" s="375"/>
      <c r="Q864" s="375"/>
      <c r="R864" s="375"/>
      <c r="S864" s="375"/>
      <c r="T864" s="375"/>
      <c r="U864" s="375"/>
      <c r="V864" s="375"/>
      <c r="W864" s="375"/>
      <c r="X864" s="375"/>
      <c r="Y864" s="375"/>
      <c r="Z864" s="375"/>
      <c r="AA864" s="376"/>
      <c r="AB864" s="376"/>
      <c r="AC864" s="377"/>
      <c r="AD864" s="377"/>
      <c r="AE864" s="377" t="e">
        <f>IF(#REF!=#REF!,1,0)</f>
        <v>#REF!</v>
      </c>
      <c r="AF864" s="378"/>
      <c r="AG864" s="378"/>
      <c r="AH864" s="378"/>
      <c r="AI864" s="378"/>
    </row>
    <row r="865" spans="2:35" s="379" customFormat="1">
      <c r="B865" s="371"/>
      <c r="C865" s="372"/>
      <c r="D865" s="373"/>
      <c r="E865" s="374"/>
      <c r="F865" s="375"/>
      <c r="G865" s="375"/>
      <c r="H865" s="375"/>
      <c r="I865" s="375"/>
      <c r="J865" s="375"/>
      <c r="K865" s="375"/>
      <c r="L865" s="375"/>
      <c r="M865" s="375"/>
      <c r="N865" s="375"/>
      <c r="O865" s="376"/>
      <c r="P865" s="375"/>
      <c r="Q865" s="375"/>
      <c r="R865" s="375"/>
      <c r="S865" s="375"/>
      <c r="T865" s="375"/>
      <c r="U865" s="375"/>
      <c r="V865" s="375"/>
      <c r="W865" s="375"/>
      <c r="X865" s="375"/>
      <c r="Y865" s="375"/>
      <c r="Z865" s="375"/>
      <c r="AA865" s="376"/>
      <c r="AB865" s="376"/>
      <c r="AC865" s="377"/>
      <c r="AD865" s="377"/>
      <c r="AE865" s="377" t="e">
        <f>IF(#REF!=#REF!,1,0)</f>
        <v>#REF!</v>
      </c>
      <c r="AF865" s="378"/>
      <c r="AG865" s="378"/>
      <c r="AH865" s="378"/>
      <c r="AI865" s="378"/>
    </row>
    <row r="866" spans="2:35" s="379" customFormat="1">
      <c r="B866" s="371"/>
      <c r="C866" s="372"/>
      <c r="D866" s="373"/>
      <c r="E866" s="374"/>
      <c r="F866" s="375"/>
      <c r="G866" s="375"/>
      <c r="H866" s="375"/>
      <c r="I866" s="375"/>
      <c r="J866" s="375"/>
      <c r="K866" s="375"/>
      <c r="L866" s="375"/>
      <c r="M866" s="375"/>
      <c r="N866" s="375"/>
      <c r="O866" s="376"/>
      <c r="P866" s="375"/>
      <c r="Q866" s="375"/>
      <c r="R866" s="375"/>
      <c r="S866" s="375"/>
      <c r="T866" s="375"/>
      <c r="U866" s="375"/>
      <c r="V866" s="375"/>
      <c r="W866" s="375"/>
      <c r="X866" s="375"/>
      <c r="Y866" s="375"/>
      <c r="Z866" s="375"/>
      <c r="AA866" s="376"/>
      <c r="AB866" s="376"/>
      <c r="AC866" s="377"/>
      <c r="AD866" s="377"/>
      <c r="AE866" s="377" t="e">
        <f>IF(#REF!=#REF!,1,0)</f>
        <v>#REF!</v>
      </c>
      <c r="AF866" s="378"/>
      <c r="AG866" s="378"/>
      <c r="AH866" s="378"/>
      <c r="AI866" s="378"/>
    </row>
    <row r="867" spans="2:35" s="379" customFormat="1">
      <c r="B867" s="371"/>
      <c r="C867" s="372"/>
      <c r="D867" s="373"/>
      <c r="E867" s="374"/>
      <c r="F867" s="375"/>
      <c r="G867" s="375"/>
      <c r="H867" s="375"/>
      <c r="I867" s="375"/>
      <c r="J867" s="375"/>
      <c r="K867" s="375"/>
      <c r="L867" s="375"/>
      <c r="M867" s="375"/>
      <c r="N867" s="375"/>
      <c r="O867" s="376"/>
      <c r="P867" s="375"/>
      <c r="Q867" s="375"/>
      <c r="R867" s="375"/>
      <c r="S867" s="375"/>
      <c r="T867" s="375"/>
      <c r="U867" s="375"/>
      <c r="V867" s="375"/>
      <c r="W867" s="375"/>
      <c r="X867" s="375"/>
      <c r="Y867" s="375"/>
      <c r="Z867" s="375"/>
      <c r="AA867" s="376"/>
      <c r="AB867" s="376"/>
      <c r="AC867" s="377"/>
      <c r="AD867" s="377"/>
      <c r="AE867" s="377" t="e">
        <f>IF(#REF!=#REF!,1,0)</f>
        <v>#REF!</v>
      </c>
      <c r="AF867" s="378"/>
      <c r="AG867" s="378"/>
      <c r="AH867" s="378"/>
      <c r="AI867" s="378"/>
    </row>
    <row r="868" spans="2:35" s="379" customFormat="1">
      <c r="B868" s="371"/>
      <c r="C868" s="372"/>
      <c r="D868" s="373"/>
      <c r="E868" s="374"/>
      <c r="F868" s="375"/>
      <c r="G868" s="375"/>
      <c r="H868" s="375"/>
      <c r="I868" s="375"/>
      <c r="J868" s="375"/>
      <c r="K868" s="375"/>
      <c r="L868" s="375"/>
      <c r="M868" s="375"/>
      <c r="N868" s="375"/>
      <c r="O868" s="376"/>
      <c r="P868" s="375"/>
      <c r="Q868" s="375"/>
      <c r="R868" s="375"/>
      <c r="S868" s="375"/>
      <c r="T868" s="375"/>
      <c r="U868" s="375"/>
      <c r="V868" s="375"/>
      <c r="W868" s="375"/>
      <c r="X868" s="375"/>
      <c r="Y868" s="375"/>
      <c r="Z868" s="375"/>
      <c r="AA868" s="376"/>
      <c r="AB868" s="376"/>
      <c r="AC868" s="377"/>
      <c r="AD868" s="377"/>
      <c r="AE868" s="377" t="e">
        <f>IF(#REF!=#REF!,1,0)</f>
        <v>#REF!</v>
      </c>
      <c r="AF868" s="378"/>
      <c r="AG868" s="378"/>
      <c r="AH868" s="378"/>
      <c r="AI868" s="378"/>
    </row>
    <row r="869" spans="2:35" s="379" customFormat="1">
      <c r="B869" s="371"/>
      <c r="C869" s="372"/>
      <c r="D869" s="373"/>
      <c r="E869" s="374"/>
      <c r="F869" s="375"/>
      <c r="G869" s="375"/>
      <c r="H869" s="375"/>
      <c r="I869" s="375"/>
      <c r="J869" s="375"/>
      <c r="K869" s="375"/>
      <c r="L869" s="375"/>
      <c r="M869" s="375"/>
      <c r="N869" s="375"/>
      <c r="O869" s="376"/>
      <c r="P869" s="375"/>
      <c r="Q869" s="375"/>
      <c r="R869" s="375"/>
      <c r="S869" s="375"/>
      <c r="T869" s="375"/>
      <c r="U869" s="375"/>
      <c r="V869" s="375"/>
      <c r="W869" s="375"/>
      <c r="X869" s="375"/>
      <c r="Y869" s="375"/>
      <c r="Z869" s="375"/>
      <c r="AA869" s="376"/>
      <c r="AB869" s="376"/>
      <c r="AC869" s="377"/>
      <c r="AD869" s="377"/>
      <c r="AE869" s="377" t="e">
        <f>IF(#REF!=#REF!,1,0)</f>
        <v>#REF!</v>
      </c>
      <c r="AF869" s="378"/>
      <c r="AG869" s="378"/>
      <c r="AH869" s="378"/>
      <c r="AI869" s="378"/>
    </row>
    <row r="870" spans="2:35" s="379" customFormat="1">
      <c r="B870" s="371"/>
      <c r="C870" s="372"/>
      <c r="D870" s="373"/>
      <c r="E870" s="374"/>
      <c r="F870" s="375"/>
      <c r="G870" s="375"/>
      <c r="H870" s="375"/>
      <c r="I870" s="375"/>
      <c r="J870" s="375"/>
      <c r="K870" s="375"/>
      <c r="L870" s="375"/>
      <c r="M870" s="375"/>
      <c r="N870" s="375"/>
      <c r="O870" s="376"/>
      <c r="P870" s="375"/>
      <c r="Q870" s="375"/>
      <c r="R870" s="375"/>
      <c r="S870" s="375"/>
      <c r="T870" s="375"/>
      <c r="U870" s="375"/>
      <c r="V870" s="375"/>
      <c r="W870" s="375"/>
      <c r="X870" s="375"/>
      <c r="Y870" s="375"/>
      <c r="Z870" s="375"/>
      <c r="AA870" s="376"/>
      <c r="AB870" s="376"/>
      <c r="AC870" s="377"/>
      <c r="AD870" s="377"/>
      <c r="AE870" s="377" t="e">
        <f>IF(#REF!=#REF!,1,0)</f>
        <v>#REF!</v>
      </c>
      <c r="AF870" s="378"/>
      <c r="AG870" s="378"/>
      <c r="AH870" s="378"/>
      <c r="AI870" s="378"/>
    </row>
    <row r="871" spans="2:35" s="379" customFormat="1">
      <c r="B871" s="371"/>
      <c r="C871" s="372"/>
      <c r="D871" s="373"/>
      <c r="E871" s="374"/>
      <c r="F871" s="375"/>
      <c r="G871" s="375"/>
      <c r="H871" s="375"/>
      <c r="I871" s="375"/>
      <c r="J871" s="375"/>
      <c r="K871" s="375"/>
      <c r="L871" s="375"/>
      <c r="M871" s="375"/>
      <c r="N871" s="375"/>
      <c r="O871" s="376"/>
      <c r="P871" s="375"/>
      <c r="Q871" s="375"/>
      <c r="R871" s="375"/>
      <c r="S871" s="375"/>
      <c r="T871" s="375"/>
      <c r="U871" s="375"/>
      <c r="V871" s="375"/>
      <c r="W871" s="375"/>
      <c r="X871" s="375"/>
      <c r="Y871" s="375"/>
      <c r="Z871" s="375"/>
      <c r="AA871" s="376"/>
      <c r="AB871" s="376"/>
      <c r="AC871" s="377"/>
      <c r="AD871" s="377"/>
      <c r="AE871" s="377" t="e">
        <f>IF(#REF!=#REF!,1,0)</f>
        <v>#REF!</v>
      </c>
      <c r="AF871" s="378"/>
      <c r="AG871" s="378"/>
      <c r="AH871" s="378"/>
      <c r="AI871" s="378"/>
    </row>
    <row r="872" spans="2:35" s="379" customFormat="1">
      <c r="B872" s="371"/>
      <c r="C872" s="372"/>
      <c r="D872" s="373"/>
      <c r="E872" s="374"/>
      <c r="F872" s="375"/>
      <c r="G872" s="375"/>
      <c r="H872" s="375"/>
      <c r="I872" s="375"/>
      <c r="J872" s="375"/>
      <c r="K872" s="375"/>
      <c r="L872" s="375"/>
      <c r="M872" s="375"/>
      <c r="N872" s="375"/>
      <c r="O872" s="376"/>
      <c r="P872" s="375"/>
      <c r="Q872" s="375"/>
      <c r="R872" s="375"/>
      <c r="S872" s="375"/>
      <c r="T872" s="375"/>
      <c r="U872" s="375"/>
      <c r="V872" s="375"/>
      <c r="W872" s="375"/>
      <c r="X872" s="375"/>
      <c r="Y872" s="375"/>
      <c r="Z872" s="375"/>
      <c r="AA872" s="376"/>
      <c r="AB872" s="376"/>
      <c r="AC872" s="377"/>
      <c r="AD872" s="377"/>
      <c r="AE872" s="377" t="e">
        <f>IF(#REF!=#REF!,1,0)</f>
        <v>#REF!</v>
      </c>
      <c r="AF872" s="378"/>
      <c r="AG872" s="378"/>
      <c r="AH872" s="378"/>
      <c r="AI872" s="378"/>
    </row>
    <row r="873" spans="2:35" s="379" customFormat="1">
      <c r="B873" s="371"/>
      <c r="C873" s="372"/>
      <c r="D873" s="373"/>
      <c r="E873" s="374"/>
      <c r="F873" s="375"/>
      <c r="G873" s="375"/>
      <c r="H873" s="375"/>
      <c r="I873" s="375"/>
      <c r="J873" s="375"/>
      <c r="K873" s="375"/>
      <c r="L873" s="375"/>
      <c r="M873" s="375"/>
      <c r="N873" s="375"/>
      <c r="O873" s="376"/>
      <c r="P873" s="375"/>
      <c r="Q873" s="375"/>
      <c r="R873" s="375"/>
      <c r="S873" s="375"/>
      <c r="T873" s="375"/>
      <c r="U873" s="375"/>
      <c r="V873" s="375"/>
      <c r="W873" s="375"/>
      <c r="X873" s="375"/>
      <c r="Y873" s="375"/>
      <c r="Z873" s="375"/>
      <c r="AA873" s="376"/>
      <c r="AB873" s="376"/>
      <c r="AC873" s="377"/>
      <c r="AD873" s="377"/>
      <c r="AE873" s="377" t="e">
        <f>IF(#REF!=#REF!,1,0)</f>
        <v>#REF!</v>
      </c>
      <c r="AF873" s="378"/>
      <c r="AG873" s="378"/>
      <c r="AH873" s="378"/>
      <c r="AI873" s="378"/>
    </row>
    <row r="874" spans="2:35" s="379" customFormat="1">
      <c r="B874" s="371"/>
      <c r="C874" s="372"/>
      <c r="D874" s="373"/>
      <c r="E874" s="374"/>
      <c r="F874" s="375"/>
      <c r="G874" s="375"/>
      <c r="H874" s="375"/>
      <c r="I874" s="375"/>
      <c r="J874" s="375"/>
      <c r="K874" s="375"/>
      <c r="L874" s="375"/>
      <c r="M874" s="375"/>
      <c r="N874" s="375"/>
      <c r="O874" s="376"/>
      <c r="P874" s="375"/>
      <c r="Q874" s="375"/>
      <c r="R874" s="375"/>
      <c r="S874" s="375"/>
      <c r="T874" s="375"/>
      <c r="U874" s="375"/>
      <c r="V874" s="375"/>
      <c r="W874" s="375"/>
      <c r="X874" s="375"/>
      <c r="Y874" s="375"/>
      <c r="Z874" s="375"/>
      <c r="AA874" s="376"/>
      <c r="AB874" s="376"/>
      <c r="AC874" s="377"/>
      <c r="AD874" s="377"/>
      <c r="AE874" s="377" t="e">
        <f>IF(#REF!=#REF!,1,0)</f>
        <v>#REF!</v>
      </c>
      <c r="AF874" s="378"/>
      <c r="AG874" s="378"/>
      <c r="AH874" s="378"/>
      <c r="AI874" s="378"/>
    </row>
    <row r="875" spans="2:35" s="379" customFormat="1">
      <c r="B875" s="371"/>
      <c r="C875" s="372"/>
      <c r="D875" s="373"/>
      <c r="E875" s="374"/>
      <c r="F875" s="375"/>
      <c r="G875" s="375"/>
      <c r="H875" s="375"/>
      <c r="I875" s="375"/>
      <c r="J875" s="375"/>
      <c r="K875" s="375"/>
      <c r="L875" s="375"/>
      <c r="M875" s="375"/>
      <c r="N875" s="375"/>
      <c r="O875" s="376"/>
      <c r="P875" s="375"/>
      <c r="Q875" s="375"/>
      <c r="R875" s="375"/>
      <c r="S875" s="375"/>
      <c r="T875" s="375"/>
      <c r="U875" s="375"/>
      <c r="V875" s="375"/>
      <c r="W875" s="375"/>
      <c r="X875" s="375"/>
      <c r="Y875" s="375"/>
      <c r="Z875" s="375"/>
      <c r="AA875" s="376"/>
      <c r="AB875" s="376"/>
      <c r="AC875" s="377"/>
      <c r="AD875" s="377"/>
      <c r="AE875" s="377" t="e">
        <f>IF(#REF!=#REF!,1,0)</f>
        <v>#REF!</v>
      </c>
      <c r="AF875" s="378"/>
      <c r="AG875" s="378"/>
      <c r="AH875" s="378"/>
      <c r="AI875" s="378"/>
    </row>
    <row r="876" spans="2:35" s="379" customFormat="1">
      <c r="B876" s="371"/>
      <c r="C876" s="372"/>
      <c r="D876" s="373"/>
      <c r="E876" s="374"/>
      <c r="F876" s="375"/>
      <c r="G876" s="375"/>
      <c r="H876" s="375"/>
      <c r="I876" s="375"/>
      <c r="J876" s="375"/>
      <c r="K876" s="375"/>
      <c r="L876" s="375"/>
      <c r="M876" s="375"/>
      <c r="N876" s="375"/>
      <c r="O876" s="376"/>
      <c r="P876" s="375"/>
      <c r="Q876" s="375"/>
      <c r="R876" s="375"/>
      <c r="S876" s="375"/>
      <c r="T876" s="375"/>
      <c r="U876" s="375"/>
      <c r="V876" s="375"/>
      <c r="W876" s="375"/>
      <c r="X876" s="375"/>
      <c r="Y876" s="375"/>
      <c r="Z876" s="375"/>
      <c r="AA876" s="376"/>
      <c r="AB876" s="376"/>
      <c r="AC876" s="377"/>
      <c r="AD876" s="377"/>
      <c r="AE876" s="377" t="e">
        <f>IF(#REF!=#REF!,1,0)</f>
        <v>#REF!</v>
      </c>
      <c r="AF876" s="378"/>
      <c r="AG876" s="378"/>
      <c r="AH876" s="378"/>
      <c r="AI876" s="378"/>
    </row>
    <row r="877" spans="2:35" s="379" customFormat="1">
      <c r="B877" s="371"/>
      <c r="C877" s="372"/>
      <c r="D877" s="373"/>
      <c r="E877" s="374"/>
      <c r="F877" s="375"/>
      <c r="G877" s="375"/>
      <c r="H877" s="375"/>
      <c r="I877" s="375"/>
      <c r="J877" s="375"/>
      <c r="K877" s="375"/>
      <c r="L877" s="375"/>
      <c r="M877" s="375"/>
      <c r="N877" s="375"/>
      <c r="O877" s="376"/>
      <c r="P877" s="375"/>
      <c r="Q877" s="375"/>
      <c r="R877" s="375"/>
      <c r="S877" s="375"/>
      <c r="T877" s="375"/>
      <c r="U877" s="375"/>
      <c r="V877" s="375"/>
      <c r="W877" s="375"/>
      <c r="X877" s="375"/>
      <c r="Y877" s="375"/>
      <c r="Z877" s="375"/>
      <c r="AA877" s="376"/>
      <c r="AB877" s="376"/>
      <c r="AC877" s="377"/>
      <c r="AD877" s="377"/>
      <c r="AE877" s="377" t="e">
        <f>IF(#REF!=#REF!,1,0)</f>
        <v>#REF!</v>
      </c>
      <c r="AF877" s="378"/>
      <c r="AG877" s="378"/>
      <c r="AH877" s="378"/>
      <c r="AI877" s="378"/>
    </row>
    <row r="878" spans="2:35" s="379" customFormat="1">
      <c r="B878" s="371"/>
      <c r="C878" s="372"/>
      <c r="D878" s="373"/>
      <c r="E878" s="374"/>
      <c r="F878" s="375"/>
      <c r="G878" s="375"/>
      <c r="H878" s="375"/>
      <c r="I878" s="375"/>
      <c r="J878" s="375"/>
      <c r="K878" s="375"/>
      <c r="L878" s="375"/>
      <c r="M878" s="375"/>
      <c r="N878" s="375"/>
      <c r="O878" s="376"/>
      <c r="P878" s="375"/>
      <c r="Q878" s="375"/>
      <c r="R878" s="375"/>
      <c r="S878" s="375"/>
      <c r="T878" s="375"/>
      <c r="U878" s="375"/>
      <c r="V878" s="375"/>
      <c r="W878" s="375"/>
      <c r="X878" s="375"/>
      <c r="Y878" s="375"/>
      <c r="Z878" s="375"/>
      <c r="AA878" s="376"/>
      <c r="AB878" s="376"/>
      <c r="AC878" s="377"/>
      <c r="AD878" s="377"/>
      <c r="AE878" s="377" t="e">
        <f>IF(#REF!=#REF!,1,0)</f>
        <v>#REF!</v>
      </c>
      <c r="AF878" s="378"/>
      <c r="AG878" s="378"/>
      <c r="AH878" s="378"/>
      <c r="AI878" s="378"/>
    </row>
    <row r="879" spans="2:35" s="379" customFormat="1">
      <c r="B879" s="371"/>
      <c r="C879" s="372"/>
      <c r="D879" s="373"/>
      <c r="E879" s="374"/>
      <c r="F879" s="375"/>
      <c r="G879" s="375"/>
      <c r="H879" s="375"/>
      <c r="I879" s="375"/>
      <c r="J879" s="375"/>
      <c r="K879" s="375"/>
      <c r="L879" s="375"/>
      <c r="M879" s="375"/>
      <c r="N879" s="375"/>
      <c r="O879" s="376"/>
      <c r="P879" s="375"/>
      <c r="Q879" s="375"/>
      <c r="R879" s="375"/>
      <c r="S879" s="375"/>
      <c r="T879" s="375"/>
      <c r="U879" s="375"/>
      <c r="V879" s="375"/>
      <c r="W879" s="375"/>
      <c r="X879" s="375"/>
      <c r="Y879" s="375"/>
      <c r="Z879" s="375"/>
      <c r="AA879" s="376"/>
      <c r="AB879" s="376"/>
      <c r="AC879" s="377"/>
      <c r="AD879" s="377"/>
      <c r="AE879" s="377" t="e">
        <f>IF(#REF!=#REF!,1,0)</f>
        <v>#REF!</v>
      </c>
      <c r="AF879" s="378"/>
      <c r="AG879" s="378"/>
      <c r="AH879" s="378"/>
      <c r="AI879" s="378"/>
    </row>
    <row r="880" spans="2:35" s="379" customFormat="1">
      <c r="B880" s="371"/>
      <c r="C880" s="372"/>
      <c r="D880" s="373"/>
      <c r="E880" s="374"/>
      <c r="F880" s="375"/>
      <c r="G880" s="375"/>
      <c r="H880" s="375"/>
      <c r="I880" s="375"/>
      <c r="J880" s="375"/>
      <c r="K880" s="375"/>
      <c r="L880" s="375"/>
      <c r="M880" s="375"/>
      <c r="N880" s="375"/>
      <c r="O880" s="376"/>
      <c r="P880" s="375"/>
      <c r="Q880" s="375"/>
      <c r="R880" s="375"/>
      <c r="S880" s="375"/>
      <c r="T880" s="375"/>
      <c r="U880" s="375"/>
      <c r="V880" s="375"/>
      <c r="W880" s="375"/>
      <c r="X880" s="375"/>
      <c r="Y880" s="375"/>
      <c r="Z880" s="375"/>
      <c r="AA880" s="376"/>
      <c r="AB880" s="376"/>
      <c r="AC880" s="377"/>
      <c r="AD880" s="377"/>
      <c r="AE880" s="377" t="e">
        <f>IF(#REF!=#REF!,1,0)</f>
        <v>#REF!</v>
      </c>
      <c r="AF880" s="378"/>
      <c r="AG880" s="378"/>
      <c r="AH880" s="378"/>
      <c r="AI880" s="378"/>
    </row>
    <row r="881" spans="2:35" s="379" customFormat="1">
      <c r="B881" s="371"/>
      <c r="C881" s="372"/>
      <c r="D881" s="373"/>
      <c r="E881" s="374"/>
      <c r="F881" s="375"/>
      <c r="G881" s="375"/>
      <c r="H881" s="375"/>
      <c r="I881" s="375"/>
      <c r="J881" s="375"/>
      <c r="K881" s="375"/>
      <c r="L881" s="375"/>
      <c r="M881" s="375"/>
      <c r="N881" s="375"/>
      <c r="O881" s="376"/>
      <c r="P881" s="375"/>
      <c r="Q881" s="375"/>
      <c r="R881" s="375"/>
      <c r="S881" s="375"/>
      <c r="T881" s="375"/>
      <c r="U881" s="375"/>
      <c r="V881" s="375"/>
      <c r="W881" s="375"/>
      <c r="X881" s="375"/>
      <c r="Y881" s="375"/>
      <c r="Z881" s="375"/>
      <c r="AA881" s="376"/>
      <c r="AB881" s="376"/>
      <c r="AC881" s="377"/>
      <c r="AD881" s="377"/>
      <c r="AE881" s="377" t="e">
        <f>IF(#REF!=#REF!,1,0)</f>
        <v>#REF!</v>
      </c>
      <c r="AF881" s="378"/>
      <c r="AG881" s="378"/>
      <c r="AH881" s="378"/>
      <c r="AI881" s="378"/>
    </row>
    <row r="882" spans="2:35" s="379" customFormat="1">
      <c r="B882" s="371"/>
      <c r="C882" s="372"/>
      <c r="D882" s="373"/>
      <c r="E882" s="374"/>
      <c r="F882" s="375"/>
      <c r="G882" s="375"/>
      <c r="H882" s="375"/>
      <c r="I882" s="375"/>
      <c r="J882" s="375"/>
      <c r="K882" s="375"/>
      <c r="L882" s="375"/>
      <c r="M882" s="375"/>
      <c r="N882" s="375"/>
      <c r="O882" s="376"/>
      <c r="P882" s="375"/>
      <c r="Q882" s="375"/>
      <c r="R882" s="375"/>
      <c r="S882" s="375"/>
      <c r="T882" s="375"/>
      <c r="U882" s="375"/>
      <c r="V882" s="375"/>
      <c r="W882" s="375"/>
      <c r="X882" s="375"/>
      <c r="Y882" s="375"/>
      <c r="Z882" s="375"/>
      <c r="AA882" s="376"/>
      <c r="AB882" s="376"/>
      <c r="AC882" s="377"/>
      <c r="AD882" s="377"/>
      <c r="AE882" s="377" t="e">
        <f>IF(#REF!=#REF!,1,0)</f>
        <v>#REF!</v>
      </c>
      <c r="AF882" s="378"/>
      <c r="AG882" s="378"/>
      <c r="AH882" s="378"/>
      <c r="AI882" s="378"/>
    </row>
    <row r="883" spans="2:35" s="379" customFormat="1">
      <c r="B883" s="371"/>
      <c r="C883" s="372"/>
      <c r="D883" s="373"/>
      <c r="E883" s="374"/>
      <c r="F883" s="375"/>
      <c r="G883" s="375"/>
      <c r="H883" s="375"/>
      <c r="I883" s="375"/>
      <c r="J883" s="375"/>
      <c r="K883" s="375"/>
      <c r="L883" s="375"/>
      <c r="M883" s="375"/>
      <c r="N883" s="375"/>
      <c r="O883" s="376"/>
      <c r="P883" s="375"/>
      <c r="Q883" s="375"/>
      <c r="R883" s="375"/>
      <c r="S883" s="375"/>
      <c r="T883" s="375"/>
      <c r="U883" s="375"/>
      <c r="V883" s="375"/>
      <c r="W883" s="375"/>
      <c r="X883" s="375"/>
      <c r="Y883" s="375"/>
      <c r="Z883" s="375"/>
      <c r="AA883" s="376"/>
      <c r="AB883" s="376"/>
      <c r="AC883" s="377"/>
      <c r="AD883" s="377"/>
      <c r="AE883" s="377" t="e">
        <f>IF(#REF!=#REF!,1,0)</f>
        <v>#REF!</v>
      </c>
      <c r="AF883" s="378"/>
      <c r="AG883" s="378"/>
      <c r="AH883" s="378"/>
      <c r="AI883" s="378"/>
    </row>
    <row r="884" spans="2:35" s="379" customFormat="1">
      <c r="B884" s="371"/>
      <c r="C884" s="372"/>
      <c r="D884" s="373"/>
      <c r="E884" s="374"/>
      <c r="F884" s="375"/>
      <c r="G884" s="375"/>
      <c r="H884" s="375"/>
      <c r="I884" s="375"/>
      <c r="J884" s="375"/>
      <c r="K884" s="375"/>
      <c r="L884" s="375"/>
      <c r="M884" s="375"/>
      <c r="N884" s="375"/>
      <c r="O884" s="376"/>
      <c r="P884" s="375"/>
      <c r="Q884" s="375"/>
      <c r="R884" s="375"/>
      <c r="S884" s="375"/>
      <c r="T884" s="375"/>
      <c r="U884" s="375"/>
      <c r="V884" s="375"/>
      <c r="W884" s="375"/>
      <c r="X884" s="375"/>
      <c r="Y884" s="375"/>
      <c r="Z884" s="375"/>
      <c r="AA884" s="376"/>
      <c r="AB884" s="376"/>
      <c r="AC884" s="377"/>
      <c r="AD884" s="377"/>
      <c r="AE884" s="377" t="e">
        <f>IF(#REF!=#REF!,1,0)</f>
        <v>#REF!</v>
      </c>
      <c r="AF884" s="378"/>
      <c r="AG884" s="378"/>
      <c r="AH884" s="378"/>
      <c r="AI884" s="378"/>
    </row>
    <row r="885" spans="2:35" s="379" customFormat="1">
      <c r="B885" s="371"/>
      <c r="C885" s="372"/>
      <c r="D885" s="373"/>
      <c r="E885" s="374"/>
      <c r="F885" s="375"/>
      <c r="G885" s="375"/>
      <c r="H885" s="375"/>
      <c r="I885" s="375"/>
      <c r="J885" s="375"/>
      <c r="K885" s="375"/>
      <c r="L885" s="375"/>
      <c r="M885" s="375"/>
      <c r="N885" s="375"/>
      <c r="O885" s="376"/>
      <c r="P885" s="375"/>
      <c r="Q885" s="375"/>
      <c r="R885" s="375"/>
      <c r="S885" s="375"/>
      <c r="T885" s="375"/>
      <c r="U885" s="375"/>
      <c r="V885" s="375"/>
      <c r="W885" s="375"/>
      <c r="X885" s="375"/>
      <c r="Y885" s="375"/>
      <c r="Z885" s="375"/>
      <c r="AA885" s="376"/>
      <c r="AB885" s="376"/>
      <c r="AC885" s="377"/>
      <c r="AD885" s="377"/>
      <c r="AE885" s="377" t="e">
        <f>IF(#REF!=#REF!,1,0)</f>
        <v>#REF!</v>
      </c>
      <c r="AF885" s="378"/>
      <c r="AG885" s="378"/>
      <c r="AH885" s="378"/>
      <c r="AI885" s="378"/>
    </row>
    <row r="886" spans="2:35" s="379" customFormat="1">
      <c r="B886" s="371"/>
      <c r="C886" s="372"/>
      <c r="D886" s="373"/>
      <c r="E886" s="374"/>
      <c r="F886" s="375"/>
      <c r="G886" s="375"/>
      <c r="H886" s="375"/>
      <c r="I886" s="375"/>
      <c r="J886" s="375"/>
      <c r="K886" s="375"/>
      <c r="L886" s="375"/>
      <c r="M886" s="375"/>
      <c r="N886" s="375"/>
      <c r="O886" s="376"/>
      <c r="P886" s="375"/>
      <c r="Q886" s="375"/>
      <c r="R886" s="375"/>
      <c r="S886" s="375"/>
      <c r="T886" s="375"/>
      <c r="U886" s="375"/>
      <c r="V886" s="375"/>
      <c r="W886" s="375"/>
      <c r="X886" s="375"/>
      <c r="Y886" s="375"/>
      <c r="Z886" s="375"/>
      <c r="AA886" s="376"/>
      <c r="AB886" s="376"/>
      <c r="AC886" s="377"/>
      <c r="AD886" s="377"/>
      <c r="AE886" s="377" t="e">
        <f>IF(#REF!=#REF!,1,0)</f>
        <v>#REF!</v>
      </c>
      <c r="AF886" s="378"/>
      <c r="AG886" s="378"/>
      <c r="AH886" s="378"/>
      <c r="AI886" s="378"/>
    </row>
    <row r="887" spans="2:35" s="379" customFormat="1">
      <c r="B887" s="371"/>
      <c r="C887" s="372"/>
      <c r="D887" s="373"/>
      <c r="E887" s="374"/>
      <c r="F887" s="375"/>
      <c r="G887" s="375"/>
      <c r="H887" s="375"/>
      <c r="I887" s="375"/>
      <c r="J887" s="375"/>
      <c r="K887" s="375"/>
      <c r="L887" s="375"/>
      <c r="M887" s="375"/>
      <c r="N887" s="375"/>
      <c r="O887" s="376"/>
      <c r="P887" s="375"/>
      <c r="Q887" s="375"/>
      <c r="R887" s="375"/>
      <c r="S887" s="375"/>
      <c r="T887" s="375"/>
      <c r="U887" s="375"/>
      <c r="V887" s="375"/>
      <c r="W887" s="375"/>
      <c r="X887" s="375"/>
      <c r="Y887" s="375"/>
      <c r="Z887" s="375"/>
      <c r="AA887" s="376"/>
      <c r="AB887" s="376"/>
      <c r="AC887" s="377"/>
      <c r="AD887" s="377"/>
      <c r="AE887" s="377" t="e">
        <f>IF(#REF!=#REF!,1,0)</f>
        <v>#REF!</v>
      </c>
      <c r="AF887" s="378"/>
      <c r="AG887" s="378"/>
      <c r="AH887" s="378"/>
      <c r="AI887" s="378"/>
    </row>
    <row r="888" spans="2:35" s="379" customFormat="1">
      <c r="B888" s="371"/>
      <c r="C888" s="372"/>
      <c r="D888" s="373"/>
      <c r="E888" s="374"/>
      <c r="F888" s="375"/>
      <c r="G888" s="375"/>
      <c r="H888" s="375"/>
      <c r="I888" s="375"/>
      <c r="J888" s="375"/>
      <c r="K888" s="375"/>
      <c r="L888" s="375"/>
      <c r="M888" s="375"/>
      <c r="N888" s="375"/>
      <c r="O888" s="376"/>
      <c r="P888" s="375"/>
      <c r="Q888" s="375"/>
      <c r="R888" s="375"/>
      <c r="S888" s="375"/>
      <c r="T888" s="375"/>
      <c r="U888" s="375"/>
      <c r="V888" s="375"/>
      <c r="W888" s="375"/>
      <c r="X888" s="375"/>
      <c r="Y888" s="375"/>
      <c r="Z888" s="375"/>
      <c r="AA888" s="376"/>
      <c r="AB888" s="376"/>
      <c r="AC888" s="377"/>
      <c r="AD888" s="377"/>
      <c r="AE888" s="377" t="e">
        <f>IF(#REF!=#REF!,1,0)</f>
        <v>#REF!</v>
      </c>
      <c r="AF888" s="378"/>
      <c r="AG888" s="378"/>
      <c r="AH888" s="378"/>
      <c r="AI888" s="378"/>
    </row>
    <row r="889" spans="2:35" s="379" customFormat="1">
      <c r="B889" s="371"/>
      <c r="C889" s="372"/>
      <c r="D889" s="373"/>
      <c r="E889" s="374"/>
      <c r="F889" s="375"/>
      <c r="G889" s="375"/>
      <c r="H889" s="375"/>
      <c r="I889" s="375"/>
      <c r="J889" s="375"/>
      <c r="K889" s="375"/>
      <c r="L889" s="375"/>
      <c r="M889" s="375"/>
      <c r="N889" s="375"/>
      <c r="O889" s="376"/>
      <c r="P889" s="375"/>
      <c r="Q889" s="375"/>
      <c r="R889" s="375"/>
      <c r="S889" s="375"/>
      <c r="T889" s="375"/>
      <c r="U889" s="375"/>
      <c r="V889" s="375"/>
      <c r="W889" s="375"/>
      <c r="X889" s="375"/>
      <c r="Y889" s="375"/>
      <c r="Z889" s="375"/>
      <c r="AA889" s="376"/>
      <c r="AB889" s="376"/>
      <c r="AC889" s="377"/>
      <c r="AD889" s="377"/>
      <c r="AE889" s="377" t="e">
        <f>IF(#REF!=#REF!,1,0)</f>
        <v>#REF!</v>
      </c>
      <c r="AF889" s="378"/>
      <c r="AG889" s="378"/>
      <c r="AH889" s="378"/>
      <c r="AI889" s="378"/>
    </row>
    <row r="890" spans="2:35" s="379" customFormat="1">
      <c r="B890" s="371"/>
      <c r="C890" s="372"/>
      <c r="D890" s="373"/>
      <c r="E890" s="374"/>
      <c r="F890" s="375"/>
      <c r="G890" s="375"/>
      <c r="H890" s="375"/>
      <c r="I890" s="375"/>
      <c r="J890" s="375"/>
      <c r="K890" s="375"/>
      <c r="L890" s="375"/>
      <c r="M890" s="375"/>
      <c r="N890" s="375"/>
      <c r="O890" s="376"/>
      <c r="P890" s="375"/>
      <c r="Q890" s="375"/>
      <c r="R890" s="375"/>
      <c r="S890" s="375"/>
      <c r="T890" s="375"/>
      <c r="U890" s="375"/>
      <c r="V890" s="375"/>
      <c r="W890" s="375"/>
      <c r="X890" s="375"/>
      <c r="Y890" s="375"/>
      <c r="Z890" s="375"/>
      <c r="AA890" s="376"/>
      <c r="AB890" s="376"/>
      <c r="AC890" s="377"/>
      <c r="AD890" s="377"/>
      <c r="AE890" s="377" t="e">
        <f>IF(#REF!=#REF!,1,0)</f>
        <v>#REF!</v>
      </c>
      <c r="AF890" s="378"/>
      <c r="AG890" s="378"/>
      <c r="AH890" s="378"/>
      <c r="AI890" s="378"/>
    </row>
    <row r="891" spans="2:35" s="379" customFormat="1">
      <c r="B891" s="371"/>
      <c r="C891" s="372"/>
      <c r="D891" s="373"/>
      <c r="E891" s="374"/>
      <c r="F891" s="375"/>
      <c r="G891" s="375"/>
      <c r="H891" s="375"/>
      <c r="I891" s="375"/>
      <c r="J891" s="375"/>
      <c r="K891" s="375"/>
      <c r="L891" s="375"/>
      <c r="M891" s="375"/>
      <c r="N891" s="375"/>
      <c r="O891" s="376"/>
      <c r="P891" s="375"/>
      <c r="Q891" s="375"/>
      <c r="R891" s="375"/>
      <c r="S891" s="375"/>
      <c r="T891" s="375"/>
      <c r="U891" s="375"/>
      <c r="V891" s="375"/>
      <c r="W891" s="375"/>
      <c r="X891" s="375"/>
      <c r="Y891" s="375"/>
      <c r="Z891" s="375"/>
      <c r="AA891" s="376"/>
      <c r="AB891" s="376"/>
      <c r="AC891" s="377"/>
      <c r="AD891" s="377"/>
      <c r="AE891" s="377" t="e">
        <f>IF(#REF!=#REF!,1,0)</f>
        <v>#REF!</v>
      </c>
      <c r="AF891" s="378"/>
      <c r="AG891" s="378"/>
      <c r="AH891" s="378"/>
      <c r="AI891" s="378"/>
    </row>
    <row r="892" spans="2:35" s="379" customFormat="1">
      <c r="B892" s="371"/>
      <c r="C892" s="372"/>
      <c r="D892" s="373"/>
      <c r="E892" s="374"/>
      <c r="F892" s="375"/>
      <c r="G892" s="375"/>
      <c r="H892" s="375"/>
      <c r="I892" s="375"/>
      <c r="J892" s="375"/>
      <c r="K892" s="375"/>
      <c r="L892" s="375"/>
      <c r="M892" s="375"/>
      <c r="N892" s="375"/>
      <c r="O892" s="376"/>
      <c r="P892" s="375"/>
      <c r="Q892" s="375"/>
      <c r="R892" s="375"/>
      <c r="S892" s="375"/>
      <c r="T892" s="375"/>
      <c r="U892" s="375"/>
      <c r="V892" s="375"/>
      <c r="W892" s="375"/>
      <c r="X892" s="375"/>
      <c r="Y892" s="375"/>
      <c r="Z892" s="375"/>
      <c r="AA892" s="376"/>
      <c r="AB892" s="376"/>
      <c r="AC892" s="377"/>
      <c r="AD892" s="377"/>
      <c r="AE892" s="377" t="e">
        <f>IF(#REF!=#REF!,1,0)</f>
        <v>#REF!</v>
      </c>
      <c r="AF892" s="378"/>
      <c r="AG892" s="378"/>
      <c r="AH892" s="378"/>
      <c r="AI892" s="378"/>
    </row>
    <row r="893" spans="2:35" s="379" customFormat="1">
      <c r="B893" s="371"/>
      <c r="C893" s="372"/>
      <c r="D893" s="373"/>
      <c r="E893" s="374"/>
      <c r="F893" s="375"/>
      <c r="G893" s="375"/>
      <c r="H893" s="375"/>
      <c r="I893" s="375"/>
      <c r="J893" s="375"/>
      <c r="K893" s="375"/>
      <c r="L893" s="375"/>
      <c r="M893" s="375"/>
      <c r="N893" s="375"/>
      <c r="O893" s="376"/>
      <c r="P893" s="375"/>
      <c r="Q893" s="375"/>
      <c r="R893" s="375"/>
      <c r="S893" s="375"/>
      <c r="T893" s="375"/>
      <c r="U893" s="375"/>
      <c r="V893" s="375"/>
      <c r="W893" s="375"/>
      <c r="X893" s="375"/>
      <c r="Y893" s="375"/>
      <c r="Z893" s="375"/>
      <c r="AA893" s="376"/>
      <c r="AB893" s="376"/>
      <c r="AC893" s="377"/>
      <c r="AD893" s="377"/>
      <c r="AE893" s="377" t="e">
        <f>IF(#REF!=#REF!,1,0)</f>
        <v>#REF!</v>
      </c>
      <c r="AF893" s="378"/>
      <c r="AG893" s="378"/>
      <c r="AH893" s="378"/>
      <c r="AI893" s="378"/>
    </row>
    <row r="894" spans="2:35" s="379" customFormat="1">
      <c r="B894" s="371"/>
      <c r="C894" s="372"/>
      <c r="D894" s="373"/>
      <c r="E894" s="374"/>
      <c r="F894" s="375"/>
      <c r="G894" s="375"/>
      <c r="H894" s="375"/>
      <c r="I894" s="375"/>
      <c r="J894" s="375"/>
      <c r="K894" s="375"/>
      <c r="L894" s="375"/>
      <c r="M894" s="375"/>
      <c r="N894" s="375"/>
      <c r="O894" s="376"/>
      <c r="P894" s="375"/>
      <c r="Q894" s="375"/>
      <c r="R894" s="375"/>
      <c r="S894" s="375"/>
      <c r="T894" s="375"/>
      <c r="U894" s="375"/>
      <c r="V894" s="375"/>
      <c r="W894" s="375"/>
      <c r="X894" s="375"/>
      <c r="Y894" s="375"/>
      <c r="Z894" s="375"/>
      <c r="AA894" s="376"/>
      <c r="AB894" s="376"/>
      <c r="AC894" s="377"/>
      <c r="AD894" s="377"/>
      <c r="AE894" s="377" t="e">
        <f>IF(#REF!=#REF!,1,0)</f>
        <v>#REF!</v>
      </c>
      <c r="AF894" s="378"/>
      <c r="AG894" s="378"/>
      <c r="AH894" s="378"/>
      <c r="AI894" s="378"/>
    </row>
    <row r="895" spans="2:35" s="379" customFormat="1">
      <c r="B895" s="371"/>
      <c r="C895" s="372"/>
      <c r="D895" s="373"/>
      <c r="E895" s="374"/>
      <c r="F895" s="375"/>
      <c r="G895" s="375"/>
      <c r="H895" s="375"/>
      <c r="I895" s="375"/>
      <c r="J895" s="375"/>
      <c r="K895" s="375"/>
      <c r="L895" s="375"/>
      <c r="M895" s="375"/>
      <c r="N895" s="375"/>
      <c r="O895" s="376"/>
      <c r="P895" s="375"/>
      <c r="Q895" s="375"/>
      <c r="R895" s="375"/>
      <c r="S895" s="375"/>
      <c r="T895" s="375"/>
      <c r="U895" s="375"/>
      <c r="V895" s="375"/>
      <c r="W895" s="375"/>
      <c r="X895" s="375"/>
      <c r="Y895" s="375"/>
      <c r="Z895" s="375"/>
      <c r="AA895" s="376"/>
      <c r="AB895" s="376"/>
      <c r="AC895" s="377"/>
      <c r="AD895" s="377"/>
      <c r="AE895" s="377" t="e">
        <f>IF(#REF!=#REF!,1,0)</f>
        <v>#REF!</v>
      </c>
      <c r="AF895" s="378"/>
      <c r="AG895" s="378"/>
      <c r="AH895" s="378"/>
      <c r="AI895" s="378"/>
    </row>
    <row r="896" spans="2:35" s="379" customFormat="1">
      <c r="B896" s="371"/>
      <c r="C896" s="372"/>
      <c r="D896" s="373"/>
      <c r="E896" s="374"/>
      <c r="F896" s="375"/>
      <c r="G896" s="375"/>
      <c r="H896" s="375"/>
      <c r="I896" s="375"/>
      <c r="J896" s="375"/>
      <c r="K896" s="375"/>
      <c r="L896" s="375"/>
      <c r="M896" s="375"/>
      <c r="N896" s="375"/>
      <c r="O896" s="376"/>
      <c r="P896" s="375"/>
      <c r="Q896" s="375"/>
      <c r="R896" s="375"/>
      <c r="S896" s="375"/>
      <c r="T896" s="375"/>
      <c r="U896" s="375"/>
      <c r="V896" s="375"/>
      <c r="W896" s="375"/>
      <c r="X896" s="375"/>
      <c r="Y896" s="375"/>
      <c r="Z896" s="375"/>
      <c r="AA896" s="376"/>
      <c r="AB896" s="376"/>
      <c r="AC896" s="377"/>
      <c r="AD896" s="377"/>
      <c r="AE896" s="377" t="e">
        <f>IF(#REF!=#REF!,1,0)</f>
        <v>#REF!</v>
      </c>
      <c r="AF896" s="378"/>
      <c r="AG896" s="378"/>
      <c r="AH896" s="378"/>
      <c r="AI896" s="378"/>
    </row>
    <row r="897" spans="2:35" s="379" customFormat="1">
      <c r="B897" s="371"/>
      <c r="C897" s="372"/>
      <c r="D897" s="373"/>
      <c r="E897" s="374"/>
      <c r="F897" s="375"/>
      <c r="G897" s="375"/>
      <c r="H897" s="375"/>
      <c r="I897" s="375"/>
      <c r="J897" s="375"/>
      <c r="K897" s="375"/>
      <c r="L897" s="375"/>
      <c r="M897" s="375"/>
      <c r="N897" s="375"/>
      <c r="O897" s="376"/>
      <c r="P897" s="375"/>
      <c r="Q897" s="375"/>
      <c r="R897" s="375"/>
      <c r="S897" s="375"/>
      <c r="T897" s="375"/>
      <c r="U897" s="375"/>
      <c r="V897" s="375"/>
      <c r="W897" s="375"/>
      <c r="X897" s="375"/>
      <c r="Y897" s="375"/>
      <c r="Z897" s="375"/>
      <c r="AA897" s="376"/>
      <c r="AB897" s="376"/>
      <c r="AC897" s="377"/>
      <c r="AD897" s="377"/>
      <c r="AE897" s="377" t="e">
        <f>IF(#REF!=#REF!,1,0)</f>
        <v>#REF!</v>
      </c>
      <c r="AF897" s="378"/>
      <c r="AG897" s="378"/>
      <c r="AH897" s="378"/>
      <c r="AI897" s="378"/>
    </row>
    <row r="898" spans="2:35" s="379" customFormat="1">
      <c r="B898" s="371"/>
      <c r="C898" s="372"/>
      <c r="D898" s="373"/>
      <c r="E898" s="374"/>
      <c r="F898" s="375"/>
      <c r="G898" s="375"/>
      <c r="H898" s="375"/>
      <c r="I898" s="375"/>
      <c r="J898" s="375"/>
      <c r="K898" s="375"/>
      <c r="L898" s="375"/>
      <c r="M898" s="375"/>
      <c r="N898" s="375"/>
      <c r="O898" s="376"/>
      <c r="P898" s="375"/>
      <c r="Q898" s="375"/>
      <c r="R898" s="375"/>
      <c r="S898" s="375"/>
      <c r="T898" s="375"/>
      <c r="U898" s="375"/>
      <c r="V898" s="375"/>
      <c r="W898" s="375"/>
      <c r="X898" s="375"/>
      <c r="Y898" s="375"/>
      <c r="Z898" s="375"/>
      <c r="AA898" s="376"/>
      <c r="AB898" s="376"/>
      <c r="AC898" s="377"/>
      <c r="AD898" s="377"/>
      <c r="AE898" s="377" t="e">
        <f>IF(#REF!=#REF!,1,0)</f>
        <v>#REF!</v>
      </c>
      <c r="AF898" s="378"/>
      <c r="AG898" s="378"/>
      <c r="AH898" s="378"/>
      <c r="AI898" s="378"/>
    </row>
    <row r="899" spans="2:35" s="379" customFormat="1">
      <c r="B899" s="371"/>
      <c r="C899" s="372"/>
      <c r="D899" s="373"/>
      <c r="E899" s="374"/>
      <c r="F899" s="375"/>
      <c r="G899" s="375"/>
      <c r="H899" s="375"/>
      <c r="I899" s="375"/>
      <c r="J899" s="375"/>
      <c r="K899" s="375"/>
      <c r="L899" s="375"/>
      <c r="M899" s="375"/>
      <c r="N899" s="375"/>
      <c r="O899" s="376"/>
      <c r="P899" s="375"/>
      <c r="Q899" s="375"/>
      <c r="R899" s="375"/>
      <c r="S899" s="375"/>
      <c r="T899" s="375"/>
      <c r="U899" s="375"/>
      <c r="V899" s="375"/>
      <c r="W899" s="375"/>
      <c r="X899" s="375"/>
      <c r="Y899" s="375"/>
      <c r="Z899" s="375"/>
      <c r="AA899" s="376"/>
      <c r="AB899" s="376"/>
      <c r="AC899" s="377"/>
      <c r="AD899" s="377"/>
      <c r="AE899" s="377" t="e">
        <f>IF(#REF!=#REF!,1,0)</f>
        <v>#REF!</v>
      </c>
      <c r="AF899" s="378"/>
      <c r="AG899" s="378"/>
      <c r="AH899" s="378"/>
      <c r="AI899" s="378"/>
    </row>
    <row r="900" spans="2:35" s="379" customFormat="1">
      <c r="B900" s="371"/>
      <c r="C900" s="372"/>
      <c r="D900" s="373"/>
      <c r="E900" s="374"/>
      <c r="F900" s="375"/>
      <c r="G900" s="375"/>
      <c r="H900" s="375"/>
      <c r="I900" s="375"/>
      <c r="J900" s="375"/>
      <c r="K900" s="375"/>
      <c r="L900" s="375"/>
      <c r="M900" s="375"/>
      <c r="N900" s="375"/>
      <c r="O900" s="376"/>
      <c r="P900" s="375"/>
      <c r="Q900" s="375"/>
      <c r="R900" s="375"/>
      <c r="S900" s="375"/>
      <c r="T900" s="375"/>
      <c r="U900" s="375"/>
      <c r="V900" s="375"/>
      <c r="W900" s="375"/>
      <c r="X900" s="375"/>
      <c r="Y900" s="375"/>
      <c r="Z900" s="375"/>
      <c r="AA900" s="376"/>
      <c r="AB900" s="376"/>
      <c r="AC900" s="377"/>
      <c r="AD900" s="377"/>
      <c r="AE900" s="377" t="e">
        <f>IF(#REF!=#REF!,1,0)</f>
        <v>#REF!</v>
      </c>
      <c r="AF900" s="378"/>
      <c r="AG900" s="378"/>
      <c r="AH900" s="378"/>
      <c r="AI900" s="378"/>
    </row>
    <row r="901" spans="2:35" s="379" customFormat="1">
      <c r="B901" s="371"/>
      <c r="C901" s="372"/>
      <c r="D901" s="373"/>
      <c r="E901" s="374"/>
      <c r="F901" s="375"/>
      <c r="G901" s="375"/>
      <c r="H901" s="375"/>
      <c r="I901" s="375"/>
      <c r="J901" s="375"/>
      <c r="K901" s="375"/>
      <c r="L901" s="375"/>
      <c r="M901" s="375"/>
      <c r="N901" s="375"/>
      <c r="O901" s="376"/>
      <c r="P901" s="375"/>
      <c r="Q901" s="375"/>
      <c r="R901" s="375"/>
      <c r="S901" s="375"/>
      <c r="T901" s="375"/>
      <c r="U901" s="375"/>
      <c r="V901" s="375"/>
      <c r="W901" s="375"/>
      <c r="X901" s="375"/>
      <c r="Y901" s="375"/>
      <c r="Z901" s="375"/>
      <c r="AA901" s="376"/>
      <c r="AB901" s="376"/>
      <c r="AC901" s="377"/>
      <c r="AD901" s="377"/>
      <c r="AE901" s="377" t="e">
        <f>IF(#REF!=#REF!,1,0)</f>
        <v>#REF!</v>
      </c>
      <c r="AF901" s="378"/>
      <c r="AG901" s="378"/>
      <c r="AH901" s="378"/>
      <c r="AI901" s="378"/>
    </row>
    <row r="902" spans="2:35" s="379" customFormat="1">
      <c r="B902" s="371"/>
      <c r="C902" s="372"/>
      <c r="D902" s="373"/>
      <c r="E902" s="374"/>
      <c r="F902" s="375"/>
      <c r="G902" s="375"/>
      <c r="H902" s="375"/>
      <c r="I902" s="375"/>
      <c r="J902" s="375"/>
      <c r="K902" s="375"/>
      <c r="L902" s="375"/>
      <c r="M902" s="375"/>
      <c r="N902" s="375"/>
      <c r="O902" s="376"/>
      <c r="P902" s="375"/>
      <c r="Q902" s="375"/>
      <c r="R902" s="375"/>
      <c r="S902" s="375"/>
      <c r="T902" s="375"/>
      <c r="U902" s="375"/>
      <c r="V902" s="375"/>
      <c r="W902" s="375"/>
      <c r="X902" s="375"/>
      <c r="Y902" s="375"/>
      <c r="Z902" s="375"/>
      <c r="AA902" s="376"/>
      <c r="AB902" s="376"/>
      <c r="AC902" s="377"/>
      <c r="AD902" s="377"/>
      <c r="AE902" s="377" t="e">
        <f>IF(#REF!=#REF!,1,0)</f>
        <v>#REF!</v>
      </c>
      <c r="AF902" s="378"/>
      <c r="AG902" s="378"/>
      <c r="AH902" s="378"/>
      <c r="AI902" s="378"/>
    </row>
    <row r="903" spans="2:35" s="379" customFormat="1">
      <c r="B903" s="371"/>
      <c r="C903" s="372"/>
      <c r="D903" s="373"/>
      <c r="E903" s="374"/>
      <c r="F903" s="375"/>
      <c r="G903" s="375"/>
      <c r="H903" s="375"/>
      <c r="I903" s="375"/>
      <c r="J903" s="375"/>
      <c r="K903" s="375"/>
      <c r="L903" s="375"/>
      <c r="M903" s="375"/>
      <c r="N903" s="375"/>
      <c r="O903" s="376"/>
      <c r="P903" s="375"/>
      <c r="Q903" s="375"/>
      <c r="R903" s="375"/>
      <c r="S903" s="375"/>
      <c r="T903" s="375"/>
      <c r="U903" s="375"/>
      <c r="V903" s="375"/>
      <c r="W903" s="375"/>
      <c r="X903" s="375"/>
      <c r="Y903" s="375"/>
      <c r="Z903" s="375"/>
      <c r="AA903" s="376"/>
      <c r="AB903" s="376"/>
      <c r="AC903" s="377"/>
      <c r="AD903" s="377"/>
      <c r="AE903" s="377" t="e">
        <f>IF(#REF!=#REF!,1,0)</f>
        <v>#REF!</v>
      </c>
      <c r="AF903" s="378"/>
      <c r="AG903" s="378"/>
      <c r="AH903" s="378"/>
      <c r="AI903" s="378"/>
    </row>
    <row r="904" spans="2:35" s="379" customFormat="1">
      <c r="B904" s="371"/>
      <c r="C904" s="372"/>
      <c r="D904" s="373"/>
      <c r="E904" s="374"/>
      <c r="F904" s="375"/>
      <c r="G904" s="375"/>
      <c r="H904" s="375"/>
      <c r="I904" s="375"/>
      <c r="J904" s="375"/>
      <c r="K904" s="375"/>
      <c r="L904" s="375"/>
      <c r="M904" s="375"/>
      <c r="N904" s="375"/>
      <c r="O904" s="376"/>
      <c r="P904" s="375"/>
      <c r="Q904" s="375"/>
      <c r="R904" s="375"/>
      <c r="S904" s="375"/>
      <c r="T904" s="375"/>
      <c r="U904" s="375"/>
      <c r="V904" s="375"/>
      <c r="W904" s="375"/>
      <c r="X904" s="375"/>
      <c r="Y904" s="375"/>
      <c r="Z904" s="375"/>
      <c r="AA904" s="376"/>
      <c r="AB904" s="376"/>
      <c r="AC904" s="377"/>
      <c r="AD904" s="377"/>
      <c r="AE904" s="377" t="e">
        <f>IF(#REF!=#REF!,1,0)</f>
        <v>#REF!</v>
      </c>
      <c r="AF904" s="378"/>
      <c r="AG904" s="378"/>
      <c r="AH904" s="378"/>
      <c r="AI904" s="378"/>
    </row>
    <row r="905" spans="2:35" s="379" customFormat="1">
      <c r="B905" s="371"/>
      <c r="C905" s="372"/>
      <c r="D905" s="373"/>
      <c r="E905" s="374"/>
      <c r="F905" s="375"/>
      <c r="G905" s="375"/>
      <c r="H905" s="375"/>
      <c r="I905" s="375"/>
      <c r="J905" s="375"/>
      <c r="K905" s="375"/>
      <c r="L905" s="375"/>
      <c r="M905" s="375"/>
      <c r="N905" s="375"/>
      <c r="O905" s="376"/>
      <c r="P905" s="375"/>
      <c r="Q905" s="375"/>
      <c r="R905" s="375"/>
      <c r="S905" s="375"/>
      <c r="T905" s="375"/>
      <c r="U905" s="375"/>
      <c r="V905" s="375"/>
      <c r="W905" s="375"/>
      <c r="X905" s="375"/>
      <c r="Y905" s="375"/>
      <c r="Z905" s="375"/>
      <c r="AA905" s="376"/>
      <c r="AB905" s="376"/>
      <c r="AC905" s="377"/>
      <c r="AD905" s="377"/>
      <c r="AE905" s="377" t="e">
        <f>IF(#REF!=#REF!,1,0)</f>
        <v>#REF!</v>
      </c>
      <c r="AF905" s="378"/>
      <c r="AG905" s="378"/>
      <c r="AH905" s="378"/>
      <c r="AI905" s="378"/>
    </row>
    <row r="906" spans="2:35" s="379" customFormat="1">
      <c r="B906" s="371"/>
      <c r="C906" s="372"/>
      <c r="D906" s="373"/>
      <c r="E906" s="374"/>
      <c r="F906" s="375"/>
      <c r="G906" s="375"/>
      <c r="H906" s="375"/>
      <c r="I906" s="375"/>
      <c r="J906" s="375"/>
      <c r="K906" s="375"/>
      <c r="L906" s="375"/>
      <c r="M906" s="375"/>
      <c r="N906" s="375"/>
      <c r="O906" s="376"/>
      <c r="P906" s="375"/>
      <c r="Q906" s="375"/>
      <c r="R906" s="375"/>
      <c r="S906" s="375"/>
      <c r="T906" s="375"/>
      <c r="U906" s="375"/>
      <c r="V906" s="375"/>
      <c r="W906" s="375"/>
      <c r="X906" s="375"/>
      <c r="Y906" s="375"/>
      <c r="Z906" s="375"/>
      <c r="AA906" s="376"/>
      <c r="AB906" s="376"/>
      <c r="AC906" s="377"/>
      <c r="AD906" s="377"/>
      <c r="AE906" s="377" t="e">
        <f>IF(#REF!=#REF!,1,0)</f>
        <v>#REF!</v>
      </c>
      <c r="AF906" s="378"/>
      <c r="AG906" s="378"/>
      <c r="AH906" s="378"/>
      <c r="AI906" s="378"/>
    </row>
    <row r="907" spans="2:35" s="379" customFormat="1">
      <c r="B907" s="371"/>
      <c r="C907" s="372"/>
      <c r="D907" s="373"/>
      <c r="E907" s="374"/>
      <c r="F907" s="375"/>
      <c r="G907" s="375"/>
      <c r="H907" s="375"/>
      <c r="I907" s="375"/>
      <c r="J907" s="375"/>
      <c r="K907" s="375"/>
      <c r="L907" s="375"/>
      <c r="M907" s="375"/>
      <c r="N907" s="375"/>
      <c r="O907" s="376"/>
      <c r="P907" s="375"/>
      <c r="Q907" s="375"/>
      <c r="R907" s="375"/>
      <c r="S907" s="375"/>
      <c r="T907" s="375"/>
      <c r="U907" s="375"/>
      <c r="V907" s="375"/>
      <c r="W907" s="375"/>
      <c r="X907" s="375"/>
      <c r="Y907" s="375"/>
      <c r="Z907" s="375"/>
      <c r="AA907" s="376"/>
      <c r="AB907" s="376"/>
      <c r="AC907" s="377"/>
      <c r="AD907" s="377"/>
      <c r="AE907" s="377" t="e">
        <f>IF(#REF!=#REF!,1,0)</f>
        <v>#REF!</v>
      </c>
      <c r="AF907" s="378"/>
      <c r="AG907" s="378"/>
      <c r="AH907" s="378"/>
      <c r="AI907" s="378"/>
    </row>
    <row r="908" spans="2:35" s="379" customFormat="1">
      <c r="B908" s="371"/>
      <c r="C908" s="372"/>
      <c r="D908" s="373"/>
      <c r="E908" s="374"/>
      <c r="F908" s="375"/>
      <c r="G908" s="375"/>
      <c r="H908" s="375"/>
      <c r="I908" s="375"/>
      <c r="J908" s="375"/>
      <c r="K908" s="375"/>
      <c r="L908" s="375"/>
      <c r="M908" s="375"/>
      <c r="N908" s="375"/>
      <c r="O908" s="376"/>
      <c r="P908" s="375"/>
      <c r="Q908" s="375"/>
      <c r="R908" s="375"/>
      <c r="S908" s="375"/>
      <c r="T908" s="375"/>
      <c r="U908" s="375"/>
      <c r="V908" s="375"/>
      <c r="W908" s="375"/>
      <c r="X908" s="375"/>
      <c r="Y908" s="375"/>
      <c r="Z908" s="375"/>
      <c r="AA908" s="376"/>
      <c r="AB908" s="376"/>
      <c r="AC908" s="377"/>
      <c r="AD908" s="377"/>
      <c r="AE908" s="377" t="e">
        <f>IF(#REF!=#REF!,1,0)</f>
        <v>#REF!</v>
      </c>
      <c r="AF908" s="378"/>
      <c r="AG908" s="378"/>
      <c r="AH908" s="378"/>
      <c r="AI908" s="378"/>
    </row>
    <row r="909" spans="2:35" s="379" customFormat="1">
      <c r="B909" s="371"/>
      <c r="C909" s="372"/>
      <c r="D909" s="373"/>
      <c r="E909" s="374"/>
      <c r="F909" s="375"/>
      <c r="G909" s="375"/>
      <c r="H909" s="375"/>
      <c r="I909" s="375"/>
      <c r="J909" s="375"/>
      <c r="K909" s="375"/>
      <c r="L909" s="375"/>
      <c r="M909" s="375"/>
      <c r="N909" s="375"/>
      <c r="O909" s="376"/>
      <c r="P909" s="375"/>
      <c r="Q909" s="375"/>
      <c r="R909" s="375"/>
      <c r="S909" s="375"/>
      <c r="T909" s="375"/>
      <c r="U909" s="375"/>
      <c r="V909" s="375"/>
      <c r="W909" s="375"/>
      <c r="X909" s="375"/>
      <c r="Y909" s="375"/>
      <c r="Z909" s="375"/>
      <c r="AA909" s="376"/>
      <c r="AB909" s="376"/>
      <c r="AC909" s="377"/>
      <c r="AD909" s="377"/>
      <c r="AE909" s="377" t="e">
        <f>IF(#REF!=#REF!,1,0)</f>
        <v>#REF!</v>
      </c>
      <c r="AF909" s="378"/>
      <c r="AG909" s="378"/>
      <c r="AH909" s="378"/>
      <c r="AI909" s="378"/>
    </row>
    <row r="910" spans="2:35" s="379" customFormat="1">
      <c r="B910" s="371"/>
      <c r="C910" s="372"/>
      <c r="D910" s="373"/>
      <c r="E910" s="374"/>
      <c r="F910" s="375"/>
      <c r="G910" s="375"/>
      <c r="H910" s="375"/>
      <c r="I910" s="375"/>
      <c r="J910" s="375"/>
      <c r="K910" s="375"/>
      <c r="L910" s="375"/>
      <c r="M910" s="375"/>
      <c r="N910" s="375"/>
      <c r="O910" s="376"/>
      <c r="P910" s="375"/>
      <c r="Q910" s="375"/>
      <c r="R910" s="375"/>
      <c r="S910" s="375"/>
      <c r="T910" s="375"/>
      <c r="U910" s="375"/>
      <c r="V910" s="375"/>
      <c r="W910" s="375"/>
      <c r="X910" s="375"/>
      <c r="Y910" s="375"/>
      <c r="Z910" s="375"/>
      <c r="AA910" s="376"/>
      <c r="AB910" s="376"/>
      <c r="AC910" s="377"/>
      <c r="AD910" s="377"/>
      <c r="AE910" s="377" t="e">
        <f>IF(#REF!=#REF!,1,0)</f>
        <v>#REF!</v>
      </c>
      <c r="AF910" s="378"/>
      <c r="AG910" s="378"/>
      <c r="AH910" s="378"/>
      <c r="AI910" s="378"/>
    </row>
    <row r="911" spans="2:35" s="379" customFormat="1">
      <c r="B911" s="371"/>
      <c r="C911" s="372"/>
      <c r="D911" s="373"/>
      <c r="E911" s="374"/>
      <c r="F911" s="375"/>
      <c r="G911" s="375"/>
      <c r="H911" s="375"/>
      <c r="I911" s="375"/>
      <c r="J911" s="375"/>
      <c r="K911" s="375"/>
      <c r="L911" s="375"/>
      <c r="M911" s="375"/>
      <c r="N911" s="375"/>
      <c r="O911" s="376"/>
      <c r="P911" s="375"/>
      <c r="Q911" s="375"/>
      <c r="R911" s="375"/>
      <c r="S911" s="375"/>
      <c r="T911" s="375"/>
      <c r="U911" s="375"/>
      <c r="V911" s="375"/>
      <c r="W911" s="375"/>
      <c r="X911" s="375"/>
      <c r="Y911" s="375"/>
      <c r="Z911" s="375"/>
      <c r="AA911" s="376"/>
      <c r="AB911" s="376"/>
      <c r="AC911" s="377"/>
      <c r="AD911" s="377"/>
      <c r="AE911" s="377" t="e">
        <f>IF(#REF!=#REF!,1,0)</f>
        <v>#REF!</v>
      </c>
      <c r="AF911" s="378"/>
      <c r="AG911" s="378"/>
      <c r="AH911" s="378"/>
      <c r="AI911" s="378"/>
    </row>
    <row r="912" spans="2:35" s="379" customFormat="1">
      <c r="B912" s="371"/>
      <c r="C912" s="372"/>
      <c r="D912" s="373"/>
      <c r="E912" s="374"/>
      <c r="F912" s="375"/>
      <c r="G912" s="375"/>
      <c r="H912" s="375"/>
      <c r="I912" s="375"/>
      <c r="J912" s="375"/>
      <c r="K912" s="375"/>
      <c r="L912" s="375"/>
      <c r="M912" s="375"/>
      <c r="N912" s="375"/>
      <c r="O912" s="376"/>
      <c r="P912" s="375"/>
      <c r="Q912" s="375"/>
      <c r="R912" s="375"/>
      <c r="S912" s="375"/>
      <c r="T912" s="375"/>
      <c r="U912" s="375"/>
      <c r="V912" s="375"/>
      <c r="W912" s="375"/>
      <c r="X912" s="375"/>
      <c r="Y912" s="375"/>
      <c r="Z912" s="375"/>
      <c r="AA912" s="376"/>
      <c r="AB912" s="376"/>
      <c r="AC912" s="377"/>
      <c r="AD912" s="377"/>
      <c r="AE912" s="377" t="e">
        <f>IF(#REF!=#REF!,1,0)</f>
        <v>#REF!</v>
      </c>
      <c r="AF912" s="378"/>
      <c r="AG912" s="378"/>
      <c r="AH912" s="378"/>
      <c r="AI912" s="378"/>
    </row>
    <row r="913" spans="2:35" s="379" customFormat="1">
      <c r="B913" s="371"/>
      <c r="C913" s="372"/>
      <c r="D913" s="373"/>
      <c r="E913" s="374"/>
      <c r="F913" s="375"/>
      <c r="G913" s="375"/>
      <c r="H913" s="375"/>
      <c r="I913" s="375"/>
      <c r="J913" s="375"/>
      <c r="K913" s="375"/>
      <c r="L913" s="375"/>
      <c r="M913" s="375"/>
      <c r="N913" s="375"/>
      <c r="O913" s="376"/>
      <c r="P913" s="375"/>
      <c r="Q913" s="375"/>
      <c r="R913" s="375"/>
      <c r="S913" s="375"/>
      <c r="T913" s="375"/>
      <c r="U913" s="375"/>
      <c r="V913" s="375"/>
      <c r="W913" s="375"/>
      <c r="X913" s="375"/>
      <c r="Y913" s="375"/>
      <c r="Z913" s="375"/>
      <c r="AA913" s="376"/>
      <c r="AB913" s="376"/>
      <c r="AC913" s="377"/>
      <c r="AD913" s="377"/>
      <c r="AE913" s="377" t="e">
        <f>IF(#REF!=#REF!,1,0)</f>
        <v>#REF!</v>
      </c>
      <c r="AF913" s="378"/>
      <c r="AG913" s="378"/>
      <c r="AH913" s="378"/>
      <c r="AI913" s="378"/>
    </row>
    <row r="914" spans="2:35" s="379" customFormat="1">
      <c r="B914" s="371"/>
      <c r="C914" s="372"/>
      <c r="D914" s="373"/>
      <c r="E914" s="374"/>
      <c r="F914" s="375"/>
      <c r="G914" s="375"/>
      <c r="H914" s="375"/>
      <c r="I914" s="375"/>
      <c r="J914" s="375"/>
      <c r="K914" s="375"/>
      <c r="L914" s="375"/>
      <c r="M914" s="375"/>
      <c r="N914" s="375"/>
      <c r="O914" s="376"/>
      <c r="P914" s="375"/>
      <c r="Q914" s="375"/>
      <c r="R914" s="375"/>
      <c r="S914" s="375"/>
      <c r="T914" s="375"/>
      <c r="U914" s="375"/>
      <c r="V914" s="375"/>
      <c r="W914" s="375"/>
      <c r="X914" s="375"/>
      <c r="Y914" s="375"/>
      <c r="Z914" s="375"/>
      <c r="AA914" s="376"/>
      <c r="AB914" s="376"/>
      <c r="AC914" s="377"/>
      <c r="AD914" s="377"/>
      <c r="AE914" s="377" t="e">
        <f>IF(#REF!=#REF!,1,0)</f>
        <v>#REF!</v>
      </c>
      <c r="AF914" s="378"/>
      <c r="AG914" s="378"/>
      <c r="AH914" s="378"/>
      <c r="AI914" s="378"/>
    </row>
    <row r="915" spans="2:35" s="379" customFormat="1">
      <c r="B915" s="371"/>
      <c r="C915" s="372"/>
      <c r="D915" s="373"/>
      <c r="E915" s="374"/>
      <c r="F915" s="375"/>
      <c r="G915" s="375"/>
      <c r="H915" s="375"/>
      <c r="I915" s="375"/>
      <c r="J915" s="375"/>
      <c r="K915" s="375"/>
      <c r="L915" s="375"/>
      <c r="M915" s="375"/>
      <c r="N915" s="375"/>
      <c r="O915" s="376"/>
      <c r="P915" s="375"/>
      <c r="Q915" s="375"/>
      <c r="R915" s="375"/>
      <c r="S915" s="375"/>
      <c r="T915" s="375"/>
      <c r="U915" s="375"/>
      <c r="V915" s="375"/>
      <c r="W915" s="375"/>
      <c r="X915" s="375"/>
      <c r="Y915" s="375"/>
      <c r="Z915" s="375"/>
      <c r="AA915" s="376"/>
      <c r="AB915" s="376"/>
      <c r="AC915" s="377"/>
      <c r="AD915" s="377"/>
      <c r="AE915" s="377" t="e">
        <f>IF(#REF!=#REF!,1,0)</f>
        <v>#REF!</v>
      </c>
      <c r="AF915" s="378"/>
      <c r="AG915" s="378"/>
      <c r="AH915" s="378"/>
      <c r="AI915" s="378"/>
    </row>
    <row r="916" spans="2:35" s="379" customFormat="1">
      <c r="B916" s="371"/>
      <c r="C916" s="372"/>
      <c r="D916" s="373"/>
      <c r="E916" s="374"/>
      <c r="F916" s="375"/>
      <c r="G916" s="375"/>
      <c r="H916" s="375"/>
      <c r="I916" s="375"/>
      <c r="J916" s="375"/>
      <c r="K916" s="375"/>
      <c r="L916" s="375"/>
      <c r="M916" s="375"/>
      <c r="N916" s="375"/>
      <c r="O916" s="376"/>
      <c r="P916" s="375"/>
      <c r="Q916" s="375"/>
      <c r="R916" s="375"/>
      <c r="S916" s="375"/>
      <c r="T916" s="375"/>
      <c r="U916" s="375"/>
      <c r="V916" s="375"/>
      <c r="W916" s="375"/>
      <c r="X916" s="375"/>
      <c r="Y916" s="375"/>
      <c r="Z916" s="375"/>
      <c r="AA916" s="376"/>
      <c r="AB916" s="376"/>
      <c r="AC916" s="377"/>
      <c r="AD916" s="377"/>
      <c r="AE916" s="377" t="e">
        <f>IF(#REF!=#REF!,1,0)</f>
        <v>#REF!</v>
      </c>
      <c r="AF916" s="378"/>
      <c r="AG916" s="378"/>
      <c r="AH916" s="378"/>
      <c r="AI916" s="378"/>
    </row>
    <row r="917" spans="2:35" s="379" customFormat="1">
      <c r="B917" s="371"/>
      <c r="C917" s="372"/>
      <c r="D917" s="373"/>
      <c r="E917" s="374"/>
      <c r="F917" s="375"/>
      <c r="G917" s="375"/>
      <c r="H917" s="375"/>
      <c r="I917" s="375"/>
      <c r="J917" s="375"/>
      <c r="K917" s="375"/>
      <c r="L917" s="375"/>
      <c r="M917" s="375"/>
      <c r="N917" s="375"/>
      <c r="O917" s="376"/>
      <c r="P917" s="375"/>
      <c r="Q917" s="375"/>
      <c r="R917" s="375"/>
      <c r="S917" s="375"/>
      <c r="T917" s="375"/>
      <c r="U917" s="375"/>
      <c r="V917" s="375"/>
      <c r="W917" s="375"/>
      <c r="X917" s="375"/>
      <c r="Y917" s="375"/>
      <c r="Z917" s="375"/>
      <c r="AA917" s="376"/>
      <c r="AB917" s="376"/>
      <c r="AC917" s="377"/>
      <c r="AD917" s="377"/>
      <c r="AE917" s="377" t="e">
        <f>IF(#REF!=#REF!,1,0)</f>
        <v>#REF!</v>
      </c>
      <c r="AF917" s="378"/>
      <c r="AG917" s="378"/>
      <c r="AH917" s="378"/>
      <c r="AI917" s="378"/>
    </row>
    <row r="918" spans="2:35" s="379" customFormat="1">
      <c r="B918" s="371"/>
      <c r="C918" s="372"/>
      <c r="D918" s="373"/>
      <c r="E918" s="374"/>
      <c r="F918" s="375"/>
      <c r="G918" s="375"/>
      <c r="H918" s="375"/>
      <c r="I918" s="375"/>
      <c r="J918" s="375"/>
      <c r="K918" s="375"/>
      <c r="L918" s="375"/>
      <c r="M918" s="375"/>
      <c r="N918" s="375"/>
      <c r="O918" s="376"/>
      <c r="P918" s="375"/>
      <c r="Q918" s="375"/>
      <c r="R918" s="375"/>
      <c r="S918" s="375"/>
      <c r="T918" s="375"/>
      <c r="U918" s="375"/>
      <c r="V918" s="375"/>
      <c r="W918" s="375"/>
      <c r="X918" s="375"/>
      <c r="Y918" s="375"/>
      <c r="Z918" s="375"/>
      <c r="AA918" s="376"/>
      <c r="AB918" s="376"/>
      <c r="AC918" s="377"/>
      <c r="AD918" s="377"/>
      <c r="AE918" s="377" t="e">
        <f>IF(#REF!=#REF!,1,0)</f>
        <v>#REF!</v>
      </c>
      <c r="AF918" s="378"/>
      <c r="AG918" s="378"/>
      <c r="AH918" s="378"/>
      <c r="AI918" s="378"/>
    </row>
    <row r="919" spans="2:35" s="379" customFormat="1">
      <c r="B919" s="371"/>
      <c r="C919" s="372"/>
      <c r="D919" s="373"/>
      <c r="E919" s="374"/>
      <c r="F919" s="375"/>
      <c r="G919" s="375"/>
      <c r="H919" s="375"/>
      <c r="I919" s="375"/>
      <c r="J919" s="375"/>
      <c r="K919" s="375"/>
      <c r="L919" s="375"/>
      <c r="M919" s="375"/>
      <c r="N919" s="375"/>
      <c r="O919" s="376"/>
      <c r="P919" s="375"/>
      <c r="Q919" s="375"/>
      <c r="R919" s="375"/>
      <c r="S919" s="375"/>
      <c r="T919" s="375"/>
      <c r="U919" s="375"/>
      <c r="V919" s="375"/>
      <c r="W919" s="375"/>
      <c r="X919" s="375"/>
      <c r="Y919" s="375"/>
      <c r="Z919" s="375"/>
      <c r="AA919" s="376"/>
      <c r="AB919" s="376"/>
      <c r="AC919" s="377"/>
      <c r="AD919" s="377"/>
      <c r="AE919" s="377" t="e">
        <f>IF(#REF!=#REF!,1,0)</f>
        <v>#REF!</v>
      </c>
      <c r="AF919" s="378"/>
      <c r="AG919" s="378"/>
      <c r="AH919" s="378"/>
      <c r="AI919" s="378"/>
    </row>
    <row r="920" spans="2:35" s="379" customFormat="1">
      <c r="B920" s="371"/>
      <c r="C920" s="372"/>
      <c r="D920" s="373"/>
      <c r="E920" s="374"/>
      <c r="F920" s="375"/>
      <c r="G920" s="375"/>
      <c r="H920" s="375"/>
      <c r="I920" s="375"/>
      <c r="J920" s="375"/>
      <c r="K920" s="375"/>
      <c r="L920" s="375"/>
      <c r="M920" s="375"/>
      <c r="N920" s="375"/>
      <c r="O920" s="376"/>
      <c r="P920" s="375"/>
      <c r="Q920" s="375"/>
      <c r="R920" s="375"/>
      <c r="S920" s="375"/>
      <c r="T920" s="375"/>
      <c r="U920" s="375"/>
      <c r="V920" s="375"/>
      <c r="W920" s="375"/>
      <c r="X920" s="375"/>
      <c r="Y920" s="375"/>
      <c r="Z920" s="375"/>
      <c r="AA920" s="376"/>
      <c r="AB920" s="376"/>
      <c r="AC920" s="377"/>
      <c r="AD920" s="377"/>
      <c r="AE920" s="377" t="e">
        <f>IF(#REF!=#REF!,1,0)</f>
        <v>#REF!</v>
      </c>
      <c r="AF920" s="378"/>
      <c r="AG920" s="378"/>
      <c r="AH920" s="378"/>
      <c r="AI920" s="378"/>
    </row>
    <row r="921" spans="2:35" s="379" customFormat="1">
      <c r="B921" s="371"/>
      <c r="C921" s="372"/>
      <c r="D921" s="373"/>
      <c r="E921" s="374"/>
      <c r="F921" s="375"/>
      <c r="G921" s="375"/>
      <c r="H921" s="375"/>
      <c r="I921" s="375"/>
      <c r="J921" s="375"/>
      <c r="K921" s="375"/>
      <c r="L921" s="375"/>
      <c r="M921" s="375"/>
      <c r="N921" s="375"/>
      <c r="O921" s="376"/>
      <c r="P921" s="375"/>
      <c r="Q921" s="375"/>
      <c r="R921" s="375"/>
      <c r="S921" s="375"/>
      <c r="T921" s="375"/>
      <c r="U921" s="375"/>
      <c r="V921" s="375"/>
      <c r="W921" s="375"/>
      <c r="X921" s="375"/>
      <c r="Y921" s="375"/>
      <c r="Z921" s="375"/>
      <c r="AA921" s="376"/>
      <c r="AB921" s="376"/>
      <c r="AC921" s="377"/>
      <c r="AD921" s="377"/>
      <c r="AE921" s="377" t="e">
        <f>IF(#REF!=#REF!,1,0)</f>
        <v>#REF!</v>
      </c>
      <c r="AF921" s="378"/>
      <c r="AG921" s="378"/>
      <c r="AH921" s="378"/>
      <c r="AI921" s="378"/>
    </row>
    <row r="922" spans="2:35" s="379" customFormat="1">
      <c r="B922" s="371"/>
      <c r="C922" s="372"/>
      <c r="D922" s="373"/>
      <c r="E922" s="374"/>
      <c r="F922" s="375"/>
      <c r="G922" s="375"/>
      <c r="H922" s="375"/>
      <c r="I922" s="375"/>
      <c r="J922" s="375"/>
      <c r="K922" s="375"/>
      <c r="L922" s="375"/>
      <c r="M922" s="375"/>
      <c r="N922" s="375"/>
      <c r="O922" s="376"/>
      <c r="P922" s="375"/>
      <c r="Q922" s="375"/>
      <c r="R922" s="375"/>
      <c r="S922" s="375"/>
      <c r="T922" s="375"/>
      <c r="U922" s="375"/>
      <c r="V922" s="375"/>
      <c r="W922" s="375"/>
      <c r="X922" s="375"/>
      <c r="Y922" s="375"/>
      <c r="Z922" s="375"/>
      <c r="AA922" s="376"/>
      <c r="AB922" s="376"/>
      <c r="AC922" s="377"/>
      <c r="AD922" s="377"/>
      <c r="AE922" s="377" t="e">
        <f>IF(#REF!=#REF!,1,0)</f>
        <v>#REF!</v>
      </c>
      <c r="AF922" s="378"/>
      <c r="AG922" s="378"/>
      <c r="AH922" s="378"/>
      <c r="AI922" s="378"/>
    </row>
    <row r="923" spans="2:35" s="379" customFormat="1">
      <c r="B923" s="371"/>
      <c r="C923" s="372"/>
      <c r="D923" s="373"/>
      <c r="E923" s="374"/>
      <c r="F923" s="375"/>
      <c r="G923" s="375"/>
      <c r="H923" s="375"/>
      <c r="I923" s="375"/>
      <c r="J923" s="375"/>
      <c r="K923" s="375"/>
      <c r="L923" s="375"/>
      <c r="M923" s="375"/>
      <c r="N923" s="375"/>
      <c r="O923" s="376"/>
      <c r="P923" s="375"/>
      <c r="Q923" s="375"/>
      <c r="R923" s="375"/>
      <c r="S923" s="375"/>
      <c r="T923" s="375"/>
      <c r="U923" s="375"/>
      <c r="V923" s="375"/>
      <c r="W923" s="375"/>
      <c r="X923" s="375"/>
      <c r="Y923" s="375"/>
      <c r="Z923" s="375"/>
      <c r="AA923" s="376"/>
      <c r="AB923" s="376"/>
      <c r="AC923" s="377"/>
      <c r="AD923" s="377"/>
      <c r="AE923" s="377" t="e">
        <f>IF(#REF!=#REF!,1,0)</f>
        <v>#REF!</v>
      </c>
      <c r="AF923" s="378"/>
      <c r="AG923" s="378"/>
      <c r="AH923" s="378"/>
      <c r="AI923" s="378"/>
    </row>
    <row r="924" spans="2:35" s="379" customFormat="1">
      <c r="B924" s="371"/>
      <c r="C924" s="372"/>
      <c r="D924" s="373"/>
      <c r="E924" s="374"/>
      <c r="F924" s="375"/>
      <c r="G924" s="375"/>
      <c r="H924" s="375"/>
      <c r="I924" s="375"/>
      <c r="J924" s="375"/>
      <c r="K924" s="375"/>
      <c r="L924" s="375"/>
      <c r="M924" s="375"/>
      <c r="N924" s="375"/>
      <c r="O924" s="376"/>
      <c r="P924" s="375"/>
      <c r="Q924" s="375"/>
      <c r="R924" s="375"/>
      <c r="S924" s="375"/>
      <c r="T924" s="375"/>
      <c r="U924" s="375"/>
      <c r="V924" s="375"/>
      <c r="W924" s="375"/>
      <c r="X924" s="375"/>
      <c r="Y924" s="375"/>
      <c r="Z924" s="375"/>
      <c r="AA924" s="376"/>
      <c r="AB924" s="376"/>
      <c r="AC924" s="377"/>
      <c r="AD924" s="377"/>
      <c r="AE924" s="377" t="e">
        <f>IF(#REF!=#REF!,1,0)</f>
        <v>#REF!</v>
      </c>
      <c r="AF924" s="378"/>
      <c r="AG924" s="378"/>
      <c r="AH924" s="378"/>
      <c r="AI924" s="378"/>
    </row>
    <row r="925" spans="2:35" s="379" customFormat="1">
      <c r="B925" s="371"/>
      <c r="C925" s="372"/>
      <c r="D925" s="373"/>
      <c r="E925" s="374"/>
      <c r="F925" s="375"/>
      <c r="G925" s="375"/>
      <c r="H925" s="375"/>
      <c r="I925" s="375"/>
      <c r="J925" s="375"/>
      <c r="K925" s="375"/>
      <c r="L925" s="375"/>
      <c r="M925" s="375"/>
      <c r="N925" s="375"/>
      <c r="O925" s="376"/>
      <c r="P925" s="375"/>
      <c r="Q925" s="375"/>
      <c r="R925" s="375"/>
      <c r="S925" s="375"/>
      <c r="T925" s="375"/>
      <c r="U925" s="375"/>
      <c r="V925" s="375"/>
      <c r="W925" s="375"/>
      <c r="X925" s="375"/>
      <c r="Y925" s="375"/>
      <c r="Z925" s="375"/>
      <c r="AA925" s="376"/>
      <c r="AB925" s="376"/>
      <c r="AC925" s="377"/>
      <c r="AD925" s="377"/>
      <c r="AE925" s="377" t="e">
        <f>IF(#REF!=#REF!,1,0)</f>
        <v>#REF!</v>
      </c>
      <c r="AF925" s="378"/>
      <c r="AG925" s="378"/>
      <c r="AH925" s="378"/>
      <c r="AI925" s="378"/>
    </row>
    <row r="926" spans="2:35" s="379" customFormat="1">
      <c r="B926" s="371"/>
      <c r="C926" s="372"/>
      <c r="D926" s="373"/>
      <c r="E926" s="374"/>
      <c r="F926" s="375"/>
      <c r="G926" s="375"/>
      <c r="H926" s="375"/>
      <c r="I926" s="375"/>
      <c r="J926" s="375"/>
      <c r="K926" s="375"/>
      <c r="L926" s="375"/>
      <c r="M926" s="375"/>
      <c r="N926" s="375"/>
      <c r="O926" s="376"/>
      <c r="P926" s="375"/>
      <c r="Q926" s="375"/>
      <c r="R926" s="375"/>
      <c r="S926" s="375"/>
      <c r="T926" s="375"/>
      <c r="U926" s="375"/>
      <c r="V926" s="375"/>
      <c r="W926" s="375"/>
      <c r="X926" s="375"/>
      <c r="Y926" s="375"/>
      <c r="Z926" s="375"/>
      <c r="AA926" s="376"/>
      <c r="AB926" s="376"/>
      <c r="AC926" s="377"/>
      <c r="AD926" s="377"/>
      <c r="AE926" s="377" t="e">
        <f>IF(#REF!=#REF!,1,0)</f>
        <v>#REF!</v>
      </c>
      <c r="AF926" s="378"/>
      <c r="AG926" s="378"/>
      <c r="AH926" s="378"/>
      <c r="AI926" s="378"/>
    </row>
    <row r="927" spans="2:35" s="379" customFormat="1">
      <c r="B927" s="371"/>
      <c r="C927" s="372"/>
      <c r="D927" s="373"/>
      <c r="E927" s="374"/>
      <c r="F927" s="375"/>
      <c r="G927" s="375"/>
      <c r="H927" s="375"/>
      <c r="I927" s="375"/>
      <c r="J927" s="375"/>
      <c r="K927" s="375"/>
      <c r="L927" s="375"/>
      <c r="M927" s="375"/>
      <c r="N927" s="375"/>
      <c r="O927" s="376"/>
      <c r="P927" s="375"/>
      <c r="Q927" s="375"/>
      <c r="R927" s="375"/>
      <c r="S927" s="375"/>
      <c r="T927" s="375"/>
      <c r="U927" s="375"/>
      <c r="V927" s="375"/>
      <c r="W927" s="375"/>
      <c r="X927" s="375"/>
      <c r="Y927" s="375"/>
      <c r="Z927" s="375"/>
      <c r="AA927" s="376"/>
      <c r="AB927" s="376"/>
      <c r="AC927" s="377"/>
      <c r="AD927" s="377"/>
      <c r="AE927" s="377" t="e">
        <f>IF(#REF!=#REF!,1,0)</f>
        <v>#REF!</v>
      </c>
      <c r="AF927" s="378"/>
      <c r="AG927" s="378"/>
      <c r="AH927" s="378"/>
      <c r="AI927" s="378"/>
    </row>
    <row r="928" spans="2:35" s="379" customFormat="1">
      <c r="B928" s="371"/>
      <c r="C928" s="372"/>
      <c r="D928" s="373"/>
      <c r="E928" s="374"/>
      <c r="F928" s="375"/>
      <c r="G928" s="375"/>
      <c r="H928" s="375"/>
      <c r="I928" s="375"/>
      <c r="J928" s="375"/>
      <c r="K928" s="375"/>
      <c r="L928" s="375"/>
      <c r="M928" s="375"/>
      <c r="N928" s="375"/>
      <c r="O928" s="376"/>
      <c r="P928" s="375"/>
      <c r="Q928" s="375"/>
      <c r="R928" s="375"/>
      <c r="S928" s="375"/>
      <c r="T928" s="375"/>
      <c r="U928" s="375"/>
      <c r="V928" s="375"/>
      <c r="W928" s="375"/>
      <c r="X928" s="375"/>
      <c r="Y928" s="375"/>
      <c r="Z928" s="375"/>
      <c r="AA928" s="376"/>
      <c r="AB928" s="376"/>
      <c r="AC928" s="377"/>
      <c r="AD928" s="377"/>
      <c r="AE928" s="377" t="e">
        <f>IF(#REF!=#REF!,1,0)</f>
        <v>#REF!</v>
      </c>
      <c r="AF928" s="378"/>
      <c r="AG928" s="378"/>
      <c r="AH928" s="378"/>
      <c r="AI928" s="378"/>
    </row>
    <row r="929" spans="2:35" s="379" customFormat="1">
      <c r="B929" s="371"/>
      <c r="C929" s="372"/>
      <c r="D929" s="373"/>
      <c r="E929" s="374"/>
      <c r="F929" s="375"/>
      <c r="G929" s="375"/>
      <c r="H929" s="375"/>
      <c r="I929" s="375"/>
      <c r="J929" s="375"/>
      <c r="K929" s="375"/>
      <c r="L929" s="375"/>
      <c r="M929" s="375"/>
      <c r="N929" s="375"/>
      <c r="O929" s="376"/>
      <c r="P929" s="375"/>
      <c r="Q929" s="375"/>
      <c r="R929" s="375"/>
      <c r="S929" s="375"/>
      <c r="T929" s="375"/>
      <c r="U929" s="375"/>
      <c r="V929" s="375"/>
      <c r="W929" s="375"/>
      <c r="X929" s="375"/>
      <c r="Y929" s="375"/>
      <c r="Z929" s="375"/>
      <c r="AA929" s="376"/>
      <c r="AB929" s="376"/>
      <c r="AC929" s="377"/>
      <c r="AD929" s="377"/>
      <c r="AE929" s="377" t="e">
        <f>IF(#REF!=#REF!,1,0)</f>
        <v>#REF!</v>
      </c>
      <c r="AF929" s="378"/>
      <c r="AG929" s="378"/>
      <c r="AH929" s="378"/>
      <c r="AI929" s="378"/>
    </row>
    <row r="930" spans="2:35" s="379" customFormat="1">
      <c r="B930" s="371"/>
      <c r="C930" s="372"/>
      <c r="D930" s="373"/>
      <c r="E930" s="374"/>
      <c r="F930" s="375"/>
      <c r="G930" s="375"/>
      <c r="H930" s="375"/>
      <c r="I930" s="375"/>
      <c r="J930" s="375"/>
      <c r="K930" s="375"/>
      <c r="L930" s="375"/>
      <c r="M930" s="375"/>
      <c r="N930" s="375"/>
      <c r="O930" s="376"/>
      <c r="P930" s="375"/>
      <c r="Q930" s="375"/>
      <c r="R930" s="375"/>
      <c r="S930" s="375"/>
      <c r="T930" s="375"/>
      <c r="U930" s="375"/>
      <c r="V930" s="375"/>
      <c r="W930" s="375"/>
      <c r="X930" s="375"/>
      <c r="Y930" s="375"/>
      <c r="Z930" s="375"/>
      <c r="AA930" s="376"/>
      <c r="AB930" s="376"/>
      <c r="AC930" s="377"/>
      <c r="AD930" s="377"/>
      <c r="AE930" s="377" t="e">
        <f>IF(#REF!=#REF!,1,0)</f>
        <v>#REF!</v>
      </c>
      <c r="AF930" s="378"/>
      <c r="AG930" s="378"/>
      <c r="AH930" s="378"/>
      <c r="AI930" s="378"/>
    </row>
    <row r="931" spans="2:35" s="379" customFormat="1">
      <c r="B931" s="371"/>
      <c r="C931" s="372"/>
      <c r="D931" s="373"/>
      <c r="E931" s="374"/>
      <c r="F931" s="375"/>
      <c r="G931" s="375"/>
      <c r="H931" s="375"/>
      <c r="I931" s="375"/>
      <c r="J931" s="375"/>
      <c r="K931" s="375"/>
      <c r="L931" s="375"/>
      <c r="M931" s="375"/>
      <c r="N931" s="375"/>
      <c r="O931" s="376"/>
      <c r="P931" s="375"/>
      <c r="Q931" s="375"/>
      <c r="R931" s="375"/>
      <c r="S931" s="375"/>
      <c r="T931" s="375"/>
      <c r="U931" s="375"/>
      <c r="V931" s="375"/>
      <c r="W931" s="375"/>
      <c r="X931" s="375"/>
      <c r="Y931" s="375"/>
      <c r="Z931" s="375"/>
      <c r="AA931" s="376"/>
      <c r="AB931" s="376"/>
      <c r="AC931" s="377"/>
      <c r="AD931" s="377"/>
      <c r="AE931" s="377" t="e">
        <f>IF(#REF!=#REF!,1,0)</f>
        <v>#REF!</v>
      </c>
      <c r="AF931" s="378"/>
      <c r="AG931" s="378"/>
      <c r="AH931" s="378"/>
      <c r="AI931" s="378"/>
    </row>
    <row r="932" spans="2:35" s="379" customFormat="1">
      <c r="B932" s="371"/>
      <c r="C932" s="372"/>
      <c r="D932" s="373"/>
      <c r="E932" s="374"/>
      <c r="F932" s="375"/>
      <c r="G932" s="375"/>
      <c r="H932" s="375"/>
      <c r="I932" s="375"/>
      <c r="J932" s="375"/>
      <c r="K932" s="375"/>
      <c r="L932" s="375"/>
      <c r="M932" s="375"/>
      <c r="N932" s="375"/>
      <c r="O932" s="376"/>
      <c r="P932" s="375"/>
      <c r="Q932" s="375"/>
      <c r="R932" s="375"/>
      <c r="S932" s="375"/>
      <c r="T932" s="375"/>
      <c r="U932" s="375"/>
      <c r="V932" s="375"/>
      <c r="W932" s="375"/>
      <c r="X932" s="375"/>
      <c r="Y932" s="375"/>
      <c r="Z932" s="375"/>
      <c r="AA932" s="376"/>
      <c r="AB932" s="376"/>
      <c r="AC932" s="377"/>
      <c r="AD932" s="377"/>
      <c r="AE932" s="377" t="e">
        <f>IF(#REF!=#REF!,1,0)</f>
        <v>#REF!</v>
      </c>
      <c r="AF932" s="378"/>
      <c r="AG932" s="378"/>
      <c r="AH932" s="378"/>
      <c r="AI932" s="378"/>
    </row>
    <row r="933" spans="2:35" s="379" customFormat="1">
      <c r="B933" s="371"/>
      <c r="C933" s="372"/>
      <c r="D933" s="373"/>
      <c r="E933" s="374"/>
      <c r="F933" s="375"/>
      <c r="G933" s="375"/>
      <c r="H933" s="375"/>
      <c r="I933" s="375"/>
      <c r="J933" s="375"/>
      <c r="K933" s="375"/>
      <c r="L933" s="375"/>
      <c r="M933" s="375"/>
      <c r="N933" s="375"/>
      <c r="O933" s="376"/>
      <c r="P933" s="375"/>
      <c r="Q933" s="375"/>
      <c r="R933" s="375"/>
      <c r="S933" s="375"/>
      <c r="T933" s="375"/>
      <c r="U933" s="375"/>
      <c r="V933" s="375"/>
      <c r="W933" s="375"/>
      <c r="X933" s="375"/>
      <c r="Y933" s="375"/>
      <c r="Z933" s="375"/>
      <c r="AA933" s="376"/>
      <c r="AB933" s="376"/>
      <c r="AC933" s="377"/>
      <c r="AD933" s="377"/>
      <c r="AE933" s="377" t="e">
        <f>IF(#REF!=#REF!,1,0)</f>
        <v>#REF!</v>
      </c>
      <c r="AF933" s="378"/>
      <c r="AG933" s="378"/>
      <c r="AH933" s="378"/>
      <c r="AI933" s="378"/>
    </row>
    <row r="934" spans="2:35" s="379" customFormat="1">
      <c r="B934" s="371"/>
      <c r="C934" s="372"/>
      <c r="D934" s="373"/>
      <c r="E934" s="374"/>
      <c r="F934" s="375"/>
      <c r="G934" s="375"/>
      <c r="H934" s="375"/>
      <c r="I934" s="375"/>
      <c r="J934" s="375"/>
      <c r="K934" s="375"/>
      <c r="L934" s="375"/>
      <c r="M934" s="375"/>
      <c r="N934" s="375"/>
      <c r="O934" s="376"/>
      <c r="P934" s="375"/>
      <c r="Q934" s="375"/>
      <c r="R934" s="375"/>
      <c r="S934" s="375"/>
      <c r="T934" s="375"/>
      <c r="U934" s="375"/>
      <c r="V934" s="375"/>
      <c r="W934" s="375"/>
      <c r="X934" s="375"/>
      <c r="Y934" s="375"/>
      <c r="Z934" s="375"/>
      <c r="AA934" s="376"/>
      <c r="AB934" s="376"/>
      <c r="AC934" s="377"/>
      <c r="AD934" s="377"/>
      <c r="AE934" s="377" t="e">
        <f>IF(#REF!=#REF!,1,0)</f>
        <v>#REF!</v>
      </c>
      <c r="AF934" s="378"/>
      <c r="AG934" s="378"/>
      <c r="AH934" s="378"/>
      <c r="AI934" s="378"/>
    </row>
    <row r="935" spans="2:35" s="379" customFormat="1">
      <c r="B935" s="371"/>
      <c r="C935" s="372"/>
      <c r="D935" s="373"/>
      <c r="E935" s="374"/>
      <c r="F935" s="375"/>
      <c r="G935" s="375"/>
      <c r="H935" s="375"/>
      <c r="I935" s="375"/>
      <c r="J935" s="375"/>
      <c r="K935" s="375"/>
      <c r="L935" s="375"/>
      <c r="M935" s="375"/>
      <c r="N935" s="375"/>
      <c r="O935" s="376"/>
      <c r="P935" s="375"/>
      <c r="Q935" s="375"/>
      <c r="R935" s="375"/>
      <c r="S935" s="375"/>
      <c r="T935" s="375"/>
      <c r="U935" s="375"/>
      <c r="V935" s="375"/>
      <c r="W935" s="375"/>
      <c r="X935" s="375"/>
      <c r="Y935" s="375"/>
      <c r="Z935" s="375"/>
      <c r="AA935" s="376"/>
      <c r="AB935" s="376"/>
      <c r="AC935" s="377"/>
      <c r="AD935" s="377"/>
      <c r="AE935" s="377" t="e">
        <f>IF(#REF!=#REF!,1,0)</f>
        <v>#REF!</v>
      </c>
      <c r="AF935" s="378"/>
      <c r="AG935" s="378"/>
      <c r="AH935" s="378"/>
      <c r="AI935" s="378"/>
    </row>
    <row r="936" spans="2:35" s="379" customFormat="1">
      <c r="B936" s="371"/>
      <c r="C936" s="372"/>
      <c r="D936" s="373"/>
      <c r="E936" s="374"/>
      <c r="F936" s="375"/>
      <c r="G936" s="375"/>
      <c r="H936" s="375"/>
      <c r="I936" s="375"/>
      <c r="J936" s="375"/>
      <c r="K936" s="375"/>
      <c r="L936" s="375"/>
      <c r="M936" s="375"/>
      <c r="N936" s="375"/>
      <c r="O936" s="376"/>
      <c r="P936" s="375"/>
      <c r="Q936" s="375"/>
      <c r="R936" s="375"/>
      <c r="S936" s="375"/>
      <c r="T936" s="375"/>
      <c r="U936" s="375"/>
      <c r="V936" s="375"/>
      <c r="W936" s="375"/>
      <c r="X936" s="375"/>
      <c r="Y936" s="375"/>
      <c r="Z936" s="375"/>
      <c r="AA936" s="376"/>
      <c r="AB936" s="376"/>
      <c r="AC936" s="377"/>
      <c r="AD936" s="377"/>
      <c r="AE936" s="377" t="e">
        <f>IF(#REF!=#REF!,1,0)</f>
        <v>#REF!</v>
      </c>
      <c r="AF936" s="378"/>
      <c r="AG936" s="378"/>
      <c r="AH936" s="378"/>
      <c r="AI936" s="378"/>
    </row>
    <row r="937" spans="2:35" s="379" customFormat="1">
      <c r="B937" s="371"/>
      <c r="C937" s="372"/>
      <c r="D937" s="373"/>
      <c r="E937" s="374"/>
      <c r="F937" s="375"/>
      <c r="G937" s="375"/>
      <c r="H937" s="375"/>
      <c r="I937" s="375"/>
      <c r="J937" s="375"/>
      <c r="K937" s="375"/>
      <c r="L937" s="375"/>
      <c r="M937" s="375"/>
      <c r="N937" s="375"/>
      <c r="O937" s="376"/>
      <c r="P937" s="375"/>
      <c r="Q937" s="375"/>
      <c r="R937" s="375"/>
      <c r="S937" s="375"/>
      <c r="T937" s="375"/>
      <c r="U937" s="375"/>
      <c r="V937" s="375"/>
      <c r="W937" s="375"/>
      <c r="X937" s="375"/>
      <c r="Y937" s="375"/>
      <c r="Z937" s="375"/>
      <c r="AA937" s="376"/>
      <c r="AB937" s="376"/>
      <c r="AC937" s="377"/>
      <c r="AD937" s="377"/>
      <c r="AE937" s="377" t="e">
        <f>IF(#REF!=#REF!,1,0)</f>
        <v>#REF!</v>
      </c>
      <c r="AF937" s="378"/>
      <c r="AG937" s="378"/>
      <c r="AH937" s="378"/>
      <c r="AI937" s="378"/>
    </row>
    <row r="938" spans="2:35" s="379" customFormat="1">
      <c r="B938" s="371"/>
      <c r="C938" s="372"/>
      <c r="D938" s="373"/>
      <c r="E938" s="374"/>
      <c r="F938" s="375"/>
      <c r="G938" s="375"/>
      <c r="H938" s="375"/>
      <c r="I938" s="375"/>
      <c r="J938" s="375"/>
      <c r="K938" s="375"/>
      <c r="L938" s="375"/>
      <c r="M938" s="375"/>
      <c r="N938" s="375"/>
      <c r="O938" s="376"/>
      <c r="P938" s="375"/>
      <c r="Q938" s="375"/>
      <c r="R938" s="375"/>
      <c r="S938" s="375"/>
      <c r="T938" s="375"/>
      <c r="U938" s="375"/>
      <c r="V938" s="375"/>
      <c r="W938" s="375"/>
      <c r="X938" s="375"/>
      <c r="Y938" s="375"/>
      <c r="Z938" s="375"/>
      <c r="AA938" s="376"/>
      <c r="AB938" s="376"/>
      <c r="AC938" s="377"/>
      <c r="AD938" s="377"/>
      <c r="AE938" s="377" t="e">
        <f>IF(#REF!=#REF!,1,0)</f>
        <v>#REF!</v>
      </c>
      <c r="AF938" s="378"/>
      <c r="AG938" s="378"/>
      <c r="AH938" s="378"/>
      <c r="AI938" s="378"/>
    </row>
    <row r="939" spans="2:35" s="379" customFormat="1">
      <c r="B939" s="371"/>
      <c r="C939" s="372"/>
      <c r="D939" s="373"/>
      <c r="E939" s="374"/>
      <c r="F939" s="375"/>
      <c r="G939" s="375"/>
      <c r="H939" s="375"/>
      <c r="I939" s="375"/>
      <c r="J939" s="375"/>
      <c r="K939" s="375"/>
      <c r="L939" s="375"/>
      <c r="M939" s="375"/>
      <c r="N939" s="375"/>
      <c r="O939" s="376"/>
      <c r="P939" s="375"/>
      <c r="Q939" s="375"/>
      <c r="R939" s="375"/>
      <c r="S939" s="375"/>
      <c r="T939" s="375"/>
      <c r="U939" s="375"/>
      <c r="V939" s="375"/>
      <c r="W939" s="375"/>
      <c r="X939" s="375"/>
      <c r="Y939" s="375"/>
      <c r="Z939" s="375"/>
      <c r="AA939" s="376"/>
      <c r="AB939" s="376"/>
      <c r="AC939" s="377"/>
      <c r="AD939" s="377"/>
      <c r="AE939" s="377" t="e">
        <f>IF(#REF!=#REF!,1,0)</f>
        <v>#REF!</v>
      </c>
      <c r="AF939" s="378"/>
      <c r="AG939" s="378"/>
      <c r="AH939" s="378"/>
      <c r="AI939" s="378"/>
    </row>
    <row r="940" spans="2:35" s="379" customFormat="1">
      <c r="B940" s="371"/>
      <c r="C940" s="372"/>
      <c r="D940" s="373"/>
      <c r="E940" s="374"/>
      <c r="F940" s="375"/>
      <c r="G940" s="375"/>
      <c r="H940" s="375"/>
      <c r="I940" s="375"/>
      <c r="J940" s="375"/>
      <c r="K940" s="375"/>
      <c r="L940" s="375"/>
      <c r="M940" s="375"/>
      <c r="N940" s="375"/>
      <c r="O940" s="376"/>
      <c r="P940" s="375"/>
      <c r="Q940" s="375"/>
      <c r="R940" s="375"/>
      <c r="S940" s="375"/>
      <c r="T940" s="375"/>
      <c r="U940" s="375"/>
      <c r="V940" s="375"/>
      <c r="W940" s="375"/>
      <c r="X940" s="375"/>
      <c r="Y940" s="375"/>
      <c r="Z940" s="375"/>
      <c r="AA940" s="376"/>
      <c r="AB940" s="376"/>
      <c r="AC940" s="377"/>
      <c r="AD940" s="377"/>
      <c r="AE940" s="377" t="e">
        <f>IF(#REF!=#REF!,1,0)</f>
        <v>#REF!</v>
      </c>
      <c r="AF940" s="378"/>
      <c r="AG940" s="378"/>
      <c r="AH940" s="378"/>
      <c r="AI940" s="378"/>
    </row>
    <row r="941" spans="2:35" s="379" customFormat="1">
      <c r="B941" s="371"/>
      <c r="C941" s="372"/>
      <c r="D941" s="373"/>
      <c r="E941" s="374"/>
      <c r="F941" s="375"/>
      <c r="G941" s="375"/>
      <c r="H941" s="375"/>
      <c r="I941" s="375"/>
      <c r="J941" s="375"/>
      <c r="K941" s="375"/>
      <c r="L941" s="375"/>
      <c r="M941" s="375"/>
      <c r="N941" s="375"/>
      <c r="O941" s="376"/>
      <c r="P941" s="375"/>
      <c r="Q941" s="375"/>
      <c r="R941" s="375"/>
      <c r="S941" s="375"/>
      <c r="T941" s="375"/>
      <c r="U941" s="375"/>
      <c r="V941" s="375"/>
      <c r="W941" s="375"/>
      <c r="X941" s="375"/>
      <c r="Y941" s="375"/>
      <c r="Z941" s="375"/>
      <c r="AA941" s="376"/>
      <c r="AB941" s="376"/>
      <c r="AC941" s="377"/>
      <c r="AD941" s="377"/>
      <c r="AE941" s="377" t="e">
        <f>IF(#REF!=#REF!,1,0)</f>
        <v>#REF!</v>
      </c>
      <c r="AF941" s="378"/>
      <c r="AG941" s="378"/>
      <c r="AH941" s="378"/>
      <c r="AI941" s="378"/>
    </row>
    <row r="942" spans="2:35" s="379" customFormat="1">
      <c r="B942" s="371"/>
      <c r="C942" s="372"/>
      <c r="D942" s="373"/>
      <c r="E942" s="374"/>
      <c r="F942" s="375"/>
      <c r="G942" s="375"/>
      <c r="H942" s="375"/>
      <c r="I942" s="375"/>
      <c r="J942" s="375"/>
      <c r="K942" s="375"/>
      <c r="L942" s="375"/>
      <c r="M942" s="375"/>
      <c r="N942" s="375"/>
      <c r="O942" s="376"/>
      <c r="P942" s="375"/>
      <c r="Q942" s="375"/>
      <c r="R942" s="375"/>
      <c r="S942" s="375"/>
      <c r="T942" s="375"/>
      <c r="U942" s="375"/>
      <c r="V942" s="375"/>
      <c r="W942" s="375"/>
      <c r="X942" s="375"/>
      <c r="Y942" s="375"/>
      <c r="Z942" s="375"/>
      <c r="AA942" s="376"/>
      <c r="AB942" s="376"/>
      <c r="AC942" s="377"/>
      <c r="AD942" s="377"/>
      <c r="AE942" s="377" t="e">
        <f>IF(#REF!=#REF!,1,0)</f>
        <v>#REF!</v>
      </c>
      <c r="AF942" s="378"/>
      <c r="AG942" s="378"/>
      <c r="AH942" s="378"/>
      <c r="AI942" s="378"/>
    </row>
    <row r="943" spans="2:35" s="379" customFormat="1">
      <c r="B943" s="371"/>
      <c r="C943" s="372"/>
      <c r="D943" s="373"/>
      <c r="E943" s="374"/>
      <c r="F943" s="375"/>
      <c r="G943" s="375"/>
      <c r="H943" s="375"/>
      <c r="I943" s="375"/>
      <c r="J943" s="375"/>
      <c r="K943" s="375"/>
      <c r="L943" s="375"/>
      <c r="M943" s="375"/>
      <c r="N943" s="375"/>
      <c r="O943" s="376"/>
      <c r="P943" s="375"/>
      <c r="Q943" s="375"/>
      <c r="R943" s="375"/>
      <c r="S943" s="375"/>
      <c r="T943" s="375"/>
      <c r="U943" s="375"/>
      <c r="V943" s="375"/>
      <c r="W943" s="375"/>
      <c r="X943" s="375"/>
      <c r="Y943" s="375"/>
      <c r="Z943" s="375"/>
      <c r="AA943" s="376"/>
      <c r="AB943" s="376"/>
      <c r="AC943" s="377"/>
      <c r="AD943" s="377"/>
      <c r="AE943" s="377" t="e">
        <f>IF(#REF!=#REF!,1,0)</f>
        <v>#REF!</v>
      </c>
      <c r="AF943" s="378"/>
      <c r="AG943" s="378"/>
      <c r="AH943" s="378"/>
      <c r="AI943" s="378"/>
    </row>
    <row r="944" spans="2:35" s="379" customFormat="1">
      <c r="B944" s="371"/>
      <c r="C944" s="372"/>
      <c r="D944" s="373"/>
      <c r="E944" s="374"/>
      <c r="F944" s="375"/>
      <c r="G944" s="375"/>
      <c r="H944" s="375"/>
      <c r="I944" s="375"/>
      <c r="J944" s="375"/>
      <c r="K944" s="375"/>
      <c r="L944" s="375"/>
      <c r="M944" s="375"/>
      <c r="N944" s="375"/>
      <c r="O944" s="376"/>
      <c r="P944" s="375"/>
      <c r="Q944" s="375"/>
      <c r="R944" s="375"/>
      <c r="S944" s="375"/>
      <c r="T944" s="375"/>
      <c r="U944" s="375"/>
      <c r="V944" s="375"/>
      <c r="W944" s="375"/>
      <c r="X944" s="375"/>
      <c r="Y944" s="375"/>
      <c r="Z944" s="375"/>
      <c r="AA944" s="376"/>
      <c r="AB944" s="376"/>
      <c r="AC944" s="377"/>
      <c r="AD944" s="377"/>
      <c r="AE944" s="377" t="e">
        <f>IF(#REF!=#REF!,1,0)</f>
        <v>#REF!</v>
      </c>
      <c r="AF944" s="378"/>
      <c r="AG944" s="378"/>
      <c r="AH944" s="378"/>
      <c r="AI944" s="378"/>
    </row>
    <row r="945" spans="2:35" s="379" customFormat="1">
      <c r="B945" s="371"/>
      <c r="C945" s="372"/>
      <c r="D945" s="373"/>
      <c r="E945" s="374"/>
      <c r="F945" s="375"/>
      <c r="G945" s="375"/>
      <c r="H945" s="375"/>
      <c r="I945" s="375"/>
      <c r="J945" s="375"/>
      <c r="K945" s="375"/>
      <c r="L945" s="375"/>
      <c r="M945" s="375"/>
      <c r="N945" s="375"/>
      <c r="O945" s="376"/>
      <c r="P945" s="375"/>
      <c r="Q945" s="375"/>
      <c r="R945" s="375"/>
      <c r="S945" s="375"/>
      <c r="T945" s="375"/>
      <c r="U945" s="375"/>
      <c r="V945" s="375"/>
      <c r="W945" s="375"/>
      <c r="X945" s="375"/>
      <c r="Y945" s="375"/>
      <c r="Z945" s="375"/>
      <c r="AA945" s="376"/>
      <c r="AB945" s="376"/>
      <c r="AC945" s="377"/>
      <c r="AD945" s="377"/>
      <c r="AE945" s="377" t="e">
        <f>IF(#REF!=#REF!,1,0)</f>
        <v>#REF!</v>
      </c>
      <c r="AF945" s="378"/>
      <c r="AG945" s="378"/>
      <c r="AH945" s="378"/>
      <c r="AI945" s="378"/>
    </row>
    <row r="946" spans="2:35" s="379" customFormat="1">
      <c r="B946" s="371"/>
      <c r="C946" s="372"/>
      <c r="D946" s="373"/>
      <c r="E946" s="374"/>
      <c r="F946" s="375"/>
      <c r="G946" s="375"/>
      <c r="H946" s="375"/>
      <c r="I946" s="375"/>
      <c r="J946" s="375"/>
      <c r="K946" s="375"/>
      <c r="L946" s="375"/>
      <c r="M946" s="375"/>
      <c r="N946" s="375"/>
      <c r="O946" s="376"/>
      <c r="P946" s="375"/>
      <c r="Q946" s="375"/>
      <c r="R946" s="375"/>
      <c r="S946" s="375"/>
      <c r="T946" s="375"/>
      <c r="U946" s="375"/>
      <c r="V946" s="375"/>
      <c r="W946" s="375"/>
      <c r="X946" s="375"/>
      <c r="Y946" s="375"/>
      <c r="Z946" s="375"/>
      <c r="AA946" s="376"/>
      <c r="AB946" s="376"/>
      <c r="AC946" s="377"/>
      <c r="AD946" s="377"/>
      <c r="AE946" s="377" t="e">
        <f>IF(#REF!=#REF!,1,0)</f>
        <v>#REF!</v>
      </c>
      <c r="AF946" s="378"/>
      <c r="AG946" s="378"/>
      <c r="AH946" s="378"/>
      <c r="AI946" s="378"/>
    </row>
    <row r="947" spans="2:35" s="379" customFormat="1">
      <c r="B947" s="371"/>
      <c r="C947" s="372"/>
      <c r="D947" s="373"/>
      <c r="E947" s="374"/>
      <c r="F947" s="375"/>
      <c r="G947" s="375"/>
      <c r="H947" s="375"/>
      <c r="I947" s="375"/>
      <c r="J947" s="375"/>
      <c r="K947" s="375"/>
      <c r="L947" s="375"/>
      <c r="M947" s="375"/>
      <c r="N947" s="375"/>
      <c r="O947" s="376"/>
      <c r="P947" s="375"/>
      <c r="Q947" s="375"/>
      <c r="R947" s="375"/>
      <c r="S947" s="375"/>
      <c r="T947" s="375"/>
      <c r="U947" s="375"/>
      <c r="V947" s="375"/>
      <c r="W947" s="375"/>
      <c r="X947" s="375"/>
      <c r="Y947" s="375"/>
      <c r="Z947" s="375"/>
      <c r="AA947" s="376"/>
      <c r="AB947" s="376"/>
      <c r="AC947" s="377"/>
      <c r="AD947" s="377"/>
      <c r="AE947" s="377" t="e">
        <f>IF(#REF!=#REF!,1,0)</f>
        <v>#REF!</v>
      </c>
      <c r="AF947" s="378"/>
      <c r="AG947" s="378"/>
      <c r="AH947" s="378"/>
      <c r="AI947" s="378"/>
    </row>
    <row r="948" spans="2:35" s="379" customFormat="1">
      <c r="B948" s="371"/>
      <c r="C948" s="372"/>
      <c r="D948" s="373"/>
      <c r="E948" s="374"/>
      <c r="F948" s="375"/>
      <c r="G948" s="375"/>
      <c r="H948" s="375"/>
      <c r="I948" s="375"/>
      <c r="J948" s="375"/>
      <c r="K948" s="375"/>
      <c r="L948" s="375"/>
      <c r="M948" s="375"/>
      <c r="N948" s="375"/>
      <c r="O948" s="376"/>
      <c r="P948" s="375"/>
      <c r="Q948" s="375"/>
      <c r="R948" s="375"/>
      <c r="S948" s="375"/>
      <c r="T948" s="375"/>
      <c r="U948" s="375"/>
      <c r="V948" s="375"/>
      <c r="W948" s="375"/>
      <c r="X948" s="375"/>
      <c r="Y948" s="375"/>
      <c r="Z948" s="375"/>
      <c r="AA948" s="376"/>
      <c r="AB948" s="376"/>
      <c r="AC948" s="377"/>
      <c r="AD948" s="377"/>
      <c r="AE948" s="377" t="e">
        <f>IF(#REF!=#REF!,1,0)</f>
        <v>#REF!</v>
      </c>
      <c r="AF948" s="378"/>
      <c r="AG948" s="378"/>
      <c r="AH948" s="378"/>
      <c r="AI948" s="378"/>
    </row>
    <row r="949" spans="2:35" s="379" customFormat="1">
      <c r="B949" s="371"/>
      <c r="C949" s="372"/>
      <c r="D949" s="373"/>
      <c r="E949" s="374"/>
      <c r="F949" s="375"/>
      <c r="G949" s="375"/>
      <c r="H949" s="375"/>
      <c r="I949" s="375"/>
      <c r="J949" s="375"/>
      <c r="K949" s="375"/>
      <c r="L949" s="375"/>
      <c r="M949" s="375"/>
      <c r="N949" s="375"/>
      <c r="O949" s="376"/>
      <c r="P949" s="375"/>
      <c r="Q949" s="375"/>
      <c r="R949" s="375"/>
      <c r="S949" s="375"/>
      <c r="T949" s="375"/>
      <c r="U949" s="375"/>
      <c r="V949" s="375"/>
      <c r="W949" s="375"/>
      <c r="X949" s="375"/>
      <c r="Y949" s="375"/>
      <c r="Z949" s="375"/>
      <c r="AA949" s="376"/>
      <c r="AB949" s="376"/>
      <c r="AC949" s="377"/>
      <c r="AD949" s="377"/>
      <c r="AE949" s="377" t="e">
        <f>IF(#REF!=#REF!,1,0)</f>
        <v>#REF!</v>
      </c>
      <c r="AF949" s="378"/>
      <c r="AG949" s="378"/>
      <c r="AH949" s="378"/>
      <c r="AI949" s="378"/>
    </row>
    <row r="950" spans="2:35" s="379" customFormat="1">
      <c r="B950" s="371"/>
      <c r="C950" s="372"/>
      <c r="D950" s="373"/>
      <c r="E950" s="374"/>
      <c r="F950" s="375"/>
      <c r="G950" s="375"/>
      <c r="H950" s="375"/>
      <c r="I950" s="375"/>
      <c r="J950" s="375"/>
      <c r="K950" s="375"/>
      <c r="L950" s="375"/>
      <c r="M950" s="375"/>
      <c r="N950" s="375"/>
      <c r="O950" s="376"/>
      <c r="P950" s="375"/>
      <c r="Q950" s="375"/>
      <c r="R950" s="375"/>
      <c r="S950" s="375"/>
      <c r="T950" s="375"/>
      <c r="U950" s="375"/>
      <c r="V950" s="375"/>
      <c r="W950" s="375"/>
      <c r="X950" s="375"/>
      <c r="Y950" s="375"/>
      <c r="Z950" s="375"/>
      <c r="AA950" s="376"/>
      <c r="AB950" s="376"/>
      <c r="AC950" s="377"/>
      <c r="AD950" s="377"/>
      <c r="AE950" s="377" t="e">
        <f>IF(#REF!=#REF!,1,0)</f>
        <v>#REF!</v>
      </c>
      <c r="AF950" s="378"/>
      <c r="AG950" s="378"/>
      <c r="AH950" s="378"/>
      <c r="AI950" s="378"/>
    </row>
    <row r="951" spans="2:35" s="379" customFormat="1">
      <c r="B951" s="371"/>
      <c r="C951" s="372"/>
      <c r="D951" s="373"/>
      <c r="E951" s="374"/>
      <c r="F951" s="375"/>
      <c r="G951" s="375"/>
      <c r="H951" s="375"/>
      <c r="I951" s="375"/>
      <c r="J951" s="375"/>
      <c r="K951" s="375"/>
      <c r="L951" s="375"/>
      <c r="M951" s="375"/>
      <c r="N951" s="375"/>
      <c r="O951" s="376"/>
      <c r="P951" s="375"/>
      <c r="Q951" s="375"/>
      <c r="R951" s="375"/>
      <c r="S951" s="375"/>
      <c r="T951" s="375"/>
      <c r="U951" s="375"/>
      <c r="V951" s="375"/>
      <c r="W951" s="375"/>
      <c r="X951" s="375"/>
      <c r="Y951" s="375"/>
      <c r="Z951" s="375"/>
      <c r="AA951" s="376"/>
      <c r="AB951" s="376"/>
      <c r="AC951" s="377"/>
      <c r="AD951" s="377"/>
      <c r="AE951" s="377" t="e">
        <f>IF(#REF!=#REF!,1,0)</f>
        <v>#REF!</v>
      </c>
      <c r="AF951" s="378"/>
      <c r="AG951" s="378"/>
      <c r="AH951" s="378"/>
      <c r="AI951" s="378"/>
    </row>
    <row r="952" spans="2:35" s="379" customFormat="1">
      <c r="B952" s="371"/>
      <c r="C952" s="372"/>
      <c r="D952" s="373"/>
      <c r="E952" s="374"/>
      <c r="F952" s="375"/>
      <c r="G952" s="375"/>
      <c r="H952" s="375"/>
      <c r="I952" s="375"/>
      <c r="J952" s="375"/>
      <c r="K952" s="375"/>
      <c r="L952" s="375"/>
      <c r="M952" s="375"/>
      <c r="N952" s="375"/>
      <c r="O952" s="376"/>
      <c r="P952" s="375"/>
      <c r="Q952" s="375"/>
      <c r="R952" s="375"/>
      <c r="S952" s="375"/>
      <c r="T952" s="375"/>
      <c r="U952" s="375"/>
      <c r="V952" s="375"/>
      <c r="W952" s="375"/>
      <c r="X952" s="375"/>
      <c r="Y952" s="375"/>
      <c r="Z952" s="375"/>
      <c r="AA952" s="376"/>
      <c r="AB952" s="376"/>
      <c r="AC952" s="377"/>
      <c r="AD952" s="377"/>
      <c r="AE952" s="377" t="e">
        <f>IF(#REF!=#REF!,1,0)</f>
        <v>#REF!</v>
      </c>
      <c r="AF952" s="378"/>
      <c r="AG952" s="378"/>
      <c r="AH952" s="378"/>
      <c r="AI952" s="378"/>
    </row>
    <row r="953" spans="2:35" s="379" customFormat="1">
      <c r="B953" s="371"/>
      <c r="C953" s="372"/>
      <c r="D953" s="373"/>
      <c r="E953" s="374"/>
      <c r="F953" s="375"/>
      <c r="G953" s="375"/>
      <c r="H953" s="375"/>
      <c r="I953" s="375"/>
      <c r="J953" s="375"/>
      <c r="K953" s="375"/>
      <c r="L953" s="375"/>
      <c r="M953" s="375"/>
      <c r="N953" s="375"/>
      <c r="O953" s="376"/>
      <c r="P953" s="375"/>
      <c r="Q953" s="375"/>
      <c r="R953" s="375"/>
      <c r="S953" s="375"/>
      <c r="T953" s="375"/>
      <c r="U953" s="375"/>
      <c r="V953" s="375"/>
      <c r="W953" s="375"/>
      <c r="X953" s="375"/>
      <c r="Y953" s="375"/>
      <c r="Z953" s="375"/>
      <c r="AA953" s="376"/>
      <c r="AB953" s="376"/>
      <c r="AC953" s="377"/>
      <c r="AD953" s="377"/>
      <c r="AE953" s="377" t="e">
        <f>IF(#REF!=#REF!,1,0)</f>
        <v>#REF!</v>
      </c>
      <c r="AF953" s="378"/>
      <c r="AG953" s="378"/>
      <c r="AH953" s="378"/>
      <c r="AI953" s="378"/>
    </row>
    <row r="954" spans="2:35" s="379" customFormat="1">
      <c r="B954" s="371"/>
      <c r="C954" s="372"/>
      <c r="D954" s="373"/>
      <c r="E954" s="374"/>
      <c r="F954" s="375"/>
      <c r="G954" s="375"/>
      <c r="H954" s="375"/>
      <c r="I954" s="375"/>
      <c r="J954" s="375"/>
      <c r="K954" s="375"/>
      <c r="L954" s="375"/>
      <c r="M954" s="375"/>
      <c r="N954" s="375"/>
      <c r="O954" s="376"/>
      <c r="P954" s="375"/>
      <c r="Q954" s="375"/>
      <c r="R954" s="375"/>
      <c r="S954" s="375"/>
      <c r="T954" s="375"/>
      <c r="U954" s="375"/>
      <c r="V954" s="375"/>
      <c r="W954" s="375"/>
      <c r="X954" s="375"/>
      <c r="Y954" s="375"/>
      <c r="Z954" s="375"/>
      <c r="AA954" s="376"/>
      <c r="AB954" s="376"/>
      <c r="AC954" s="377"/>
      <c r="AD954" s="377"/>
      <c r="AE954" s="377" t="e">
        <f>IF(#REF!=#REF!,1,0)</f>
        <v>#REF!</v>
      </c>
      <c r="AF954" s="378"/>
      <c r="AG954" s="378"/>
      <c r="AH954" s="378"/>
      <c r="AI954" s="378"/>
    </row>
    <row r="955" spans="2:35" s="379" customFormat="1">
      <c r="B955" s="371"/>
      <c r="C955" s="372"/>
      <c r="D955" s="373"/>
      <c r="E955" s="374"/>
      <c r="F955" s="375"/>
      <c r="G955" s="375"/>
      <c r="H955" s="375"/>
      <c r="I955" s="375"/>
      <c r="J955" s="375"/>
      <c r="K955" s="375"/>
      <c r="L955" s="375"/>
      <c r="M955" s="375"/>
      <c r="N955" s="375"/>
      <c r="O955" s="376"/>
      <c r="P955" s="375"/>
      <c r="Q955" s="375"/>
      <c r="R955" s="375"/>
      <c r="S955" s="375"/>
      <c r="T955" s="375"/>
      <c r="U955" s="375"/>
      <c r="V955" s="375"/>
      <c r="W955" s="375"/>
      <c r="X955" s="375"/>
      <c r="Y955" s="375"/>
      <c r="Z955" s="375"/>
      <c r="AA955" s="376"/>
      <c r="AB955" s="376"/>
      <c r="AC955" s="377"/>
      <c r="AD955" s="377"/>
      <c r="AE955" s="377" t="e">
        <f>IF(#REF!=#REF!,1,0)</f>
        <v>#REF!</v>
      </c>
      <c r="AF955" s="378"/>
      <c r="AG955" s="378"/>
      <c r="AH955" s="378"/>
      <c r="AI955" s="378"/>
    </row>
    <row r="956" spans="2:35" s="379" customFormat="1">
      <c r="B956" s="371"/>
      <c r="C956" s="372"/>
      <c r="D956" s="373"/>
      <c r="E956" s="374"/>
      <c r="F956" s="375"/>
      <c r="G956" s="375"/>
      <c r="H956" s="375"/>
      <c r="I956" s="375"/>
      <c r="J956" s="375"/>
      <c r="K956" s="375"/>
      <c r="L956" s="375"/>
      <c r="M956" s="375"/>
      <c r="N956" s="375"/>
      <c r="O956" s="376"/>
      <c r="P956" s="375"/>
      <c r="Q956" s="375"/>
      <c r="R956" s="375"/>
      <c r="S956" s="375"/>
      <c r="T956" s="375"/>
      <c r="U956" s="375"/>
      <c r="V956" s="375"/>
      <c r="W956" s="375"/>
      <c r="X956" s="375"/>
      <c r="Y956" s="375"/>
      <c r="Z956" s="375"/>
      <c r="AA956" s="376"/>
      <c r="AB956" s="376"/>
      <c r="AC956" s="377"/>
      <c r="AD956" s="377"/>
      <c r="AE956" s="377" t="e">
        <f>IF(#REF!=#REF!,1,0)</f>
        <v>#REF!</v>
      </c>
      <c r="AF956" s="378"/>
      <c r="AG956" s="378"/>
      <c r="AH956" s="378"/>
      <c r="AI956" s="378"/>
    </row>
    <row r="957" spans="2:35" s="379" customFormat="1">
      <c r="B957" s="371"/>
      <c r="C957" s="372"/>
      <c r="D957" s="373"/>
      <c r="E957" s="374"/>
      <c r="F957" s="375"/>
      <c r="G957" s="375"/>
      <c r="H957" s="375"/>
      <c r="I957" s="375"/>
      <c r="J957" s="375"/>
      <c r="K957" s="375"/>
      <c r="L957" s="375"/>
      <c r="M957" s="375"/>
      <c r="N957" s="375"/>
      <c r="O957" s="376"/>
      <c r="P957" s="375"/>
      <c r="Q957" s="375"/>
      <c r="R957" s="375"/>
      <c r="S957" s="375"/>
      <c r="T957" s="375"/>
      <c r="U957" s="375"/>
      <c r="V957" s="375"/>
      <c r="W957" s="375"/>
      <c r="X957" s="375"/>
      <c r="Y957" s="375"/>
      <c r="Z957" s="375"/>
      <c r="AA957" s="376"/>
      <c r="AB957" s="376"/>
      <c r="AC957" s="377"/>
      <c r="AD957" s="377"/>
      <c r="AE957" s="377" t="e">
        <f>IF(#REF!=#REF!,1,0)</f>
        <v>#REF!</v>
      </c>
      <c r="AF957" s="378"/>
      <c r="AG957" s="378"/>
      <c r="AH957" s="378"/>
      <c r="AI957" s="378"/>
    </row>
    <row r="958" spans="2:35" s="379" customFormat="1">
      <c r="B958" s="371"/>
      <c r="C958" s="372"/>
      <c r="D958" s="373"/>
      <c r="E958" s="374"/>
      <c r="F958" s="375"/>
      <c r="G958" s="375"/>
      <c r="H958" s="375"/>
      <c r="I958" s="375"/>
      <c r="J958" s="375"/>
      <c r="K958" s="375"/>
      <c r="L958" s="375"/>
      <c r="M958" s="375"/>
      <c r="N958" s="375"/>
      <c r="O958" s="376"/>
      <c r="P958" s="375"/>
      <c r="Q958" s="375"/>
      <c r="R958" s="375"/>
      <c r="S958" s="375"/>
      <c r="T958" s="375"/>
      <c r="U958" s="375"/>
      <c r="V958" s="375"/>
      <c r="W958" s="375"/>
      <c r="X958" s="375"/>
      <c r="Y958" s="375"/>
      <c r="Z958" s="375"/>
      <c r="AA958" s="376"/>
      <c r="AB958" s="376"/>
      <c r="AC958" s="377"/>
      <c r="AD958" s="377"/>
      <c r="AE958" s="377" t="e">
        <f>IF(#REF!=#REF!,1,0)</f>
        <v>#REF!</v>
      </c>
      <c r="AF958" s="378"/>
      <c r="AG958" s="378"/>
      <c r="AH958" s="378"/>
      <c r="AI958" s="378"/>
    </row>
    <row r="959" spans="2:35" s="379" customFormat="1">
      <c r="B959" s="371"/>
      <c r="C959" s="372"/>
      <c r="D959" s="373"/>
      <c r="E959" s="374"/>
      <c r="F959" s="375"/>
      <c r="G959" s="375"/>
      <c r="H959" s="375"/>
      <c r="I959" s="375"/>
      <c r="J959" s="375"/>
      <c r="K959" s="375"/>
      <c r="L959" s="375"/>
      <c r="M959" s="375"/>
      <c r="N959" s="375"/>
      <c r="O959" s="376"/>
      <c r="P959" s="375"/>
      <c r="Q959" s="375"/>
      <c r="R959" s="375"/>
      <c r="S959" s="375"/>
      <c r="T959" s="375"/>
      <c r="U959" s="375"/>
      <c r="V959" s="375"/>
      <c r="W959" s="375"/>
      <c r="X959" s="375"/>
      <c r="Y959" s="375"/>
      <c r="Z959" s="375"/>
      <c r="AA959" s="376"/>
      <c r="AB959" s="376"/>
      <c r="AC959" s="377"/>
      <c r="AD959" s="377"/>
      <c r="AE959" s="377" t="e">
        <f>IF(#REF!=#REF!,1,0)</f>
        <v>#REF!</v>
      </c>
      <c r="AF959" s="378"/>
      <c r="AG959" s="378"/>
      <c r="AH959" s="378"/>
      <c r="AI959" s="378"/>
    </row>
    <row r="960" spans="2:35" s="379" customFormat="1">
      <c r="B960" s="371"/>
      <c r="C960" s="372"/>
      <c r="D960" s="373"/>
      <c r="E960" s="374"/>
      <c r="F960" s="375"/>
      <c r="G960" s="375"/>
      <c r="H960" s="375"/>
      <c r="I960" s="375"/>
      <c r="J960" s="375"/>
      <c r="K960" s="375"/>
      <c r="L960" s="375"/>
      <c r="M960" s="375"/>
      <c r="N960" s="375"/>
      <c r="O960" s="376"/>
      <c r="P960" s="375"/>
      <c r="Q960" s="375"/>
      <c r="R960" s="375"/>
      <c r="S960" s="375"/>
      <c r="T960" s="375"/>
      <c r="U960" s="375"/>
      <c r="V960" s="375"/>
      <c r="W960" s="375"/>
      <c r="X960" s="375"/>
      <c r="Y960" s="375"/>
      <c r="Z960" s="375"/>
      <c r="AA960" s="376"/>
      <c r="AB960" s="376"/>
      <c r="AC960" s="377"/>
      <c r="AD960" s="377"/>
      <c r="AE960" s="377" t="e">
        <f>IF(#REF!=#REF!,1,0)</f>
        <v>#REF!</v>
      </c>
      <c r="AF960" s="378"/>
      <c r="AG960" s="378"/>
      <c r="AH960" s="378"/>
      <c r="AI960" s="378"/>
    </row>
    <row r="961" spans="2:35" s="379" customFormat="1">
      <c r="B961" s="371"/>
      <c r="C961" s="372"/>
      <c r="D961" s="373"/>
      <c r="E961" s="374"/>
      <c r="F961" s="375"/>
      <c r="G961" s="375"/>
      <c r="H961" s="375"/>
      <c r="I961" s="375"/>
      <c r="J961" s="375"/>
      <c r="K961" s="375"/>
      <c r="L961" s="375"/>
      <c r="M961" s="375"/>
      <c r="N961" s="375"/>
      <c r="O961" s="376"/>
      <c r="P961" s="375"/>
      <c r="Q961" s="375"/>
      <c r="R961" s="375"/>
      <c r="S961" s="375"/>
      <c r="T961" s="375"/>
      <c r="U961" s="375"/>
      <c r="V961" s="375"/>
      <c r="W961" s="375"/>
      <c r="X961" s="375"/>
      <c r="Y961" s="375"/>
      <c r="Z961" s="375"/>
      <c r="AA961" s="376"/>
      <c r="AB961" s="376"/>
      <c r="AC961" s="377"/>
      <c r="AD961" s="377"/>
      <c r="AE961" s="377" t="e">
        <f>IF(#REF!=#REF!,1,0)</f>
        <v>#REF!</v>
      </c>
      <c r="AF961" s="378"/>
      <c r="AG961" s="378"/>
      <c r="AH961" s="378"/>
      <c r="AI961" s="378"/>
    </row>
    <row r="962" spans="2:35" s="379" customFormat="1">
      <c r="B962" s="371"/>
      <c r="C962" s="372"/>
      <c r="D962" s="373"/>
      <c r="E962" s="374"/>
      <c r="F962" s="375"/>
      <c r="G962" s="375"/>
      <c r="H962" s="375"/>
      <c r="I962" s="375"/>
      <c r="J962" s="375"/>
      <c r="K962" s="375"/>
      <c r="L962" s="375"/>
      <c r="M962" s="375"/>
      <c r="N962" s="375"/>
      <c r="O962" s="376"/>
      <c r="P962" s="375"/>
      <c r="Q962" s="375"/>
      <c r="R962" s="375"/>
      <c r="S962" s="375"/>
      <c r="T962" s="375"/>
      <c r="U962" s="375"/>
      <c r="V962" s="375"/>
      <c r="W962" s="375"/>
      <c r="X962" s="375"/>
      <c r="Y962" s="375"/>
      <c r="Z962" s="375"/>
      <c r="AA962" s="376"/>
      <c r="AB962" s="376"/>
      <c r="AC962" s="377"/>
      <c r="AD962" s="377"/>
      <c r="AE962" s="377" t="e">
        <f>IF(#REF!=#REF!,1,0)</f>
        <v>#REF!</v>
      </c>
      <c r="AF962" s="378"/>
      <c r="AG962" s="378"/>
      <c r="AH962" s="378"/>
      <c r="AI962" s="378"/>
    </row>
    <row r="963" spans="2:35" s="379" customFormat="1">
      <c r="B963" s="371"/>
      <c r="C963" s="372"/>
      <c r="D963" s="373"/>
      <c r="E963" s="374"/>
      <c r="F963" s="375"/>
      <c r="G963" s="375"/>
      <c r="H963" s="375"/>
      <c r="I963" s="375"/>
      <c r="J963" s="375"/>
      <c r="K963" s="375"/>
      <c r="L963" s="375"/>
      <c r="M963" s="375"/>
      <c r="N963" s="375"/>
      <c r="O963" s="376"/>
      <c r="P963" s="375"/>
      <c r="Q963" s="375"/>
      <c r="R963" s="375"/>
      <c r="S963" s="375"/>
      <c r="T963" s="375"/>
      <c r="U963" s="375"/>
      <c r="V963" s="375"/>
      <c r="W963" s="375"/>
      <c r="X963" s="375"/>
      <c r="Y963" s="375"/>
      <c r="Z963" s="375"/>
      <c r="AA963" s="376"/>
      <c r="AB963" s="376"/>
      <c r="AC963" s="377"/>
      <c r="AD963" s="377"/>
      <c r="AE963" s="377" t="e">
        <f>IF(#REF!=#REF!,1,0)</f>
        <v>#REF!</v>
      </c>
      <c r="AF963" s="378"/>
      <c r="AG963" s="378"/>
      <c r="AH963" s="378"/>
      <c r="AI963" s="378"/>
    </row>
    <row r="964" spans="2:35" s="379" customFormat="1">
      <c r="B964" s="371"/>
      <c r="C964" s="372"/>
      <c r="D964" s="373"/>
      <c r="E964" s="374"/>
      <c r="F964" s="375"/>
      <c r="G964" s="375"/>
      <c r="H964" s="375"/>
      <c r="I964" s="375"/>
      <c r="J964" s="375"/>
      <c r="K964" s="375"/>
      <c r="L964" s="375"/>
      <c r="M964" s="375"/>
      <c r="N964" s="375"/>
      <c r="O964" s="376"/>
      <c r="P964" s="375"/>
      <c r="Q964" s="375"/>
      <c r="R964" s="375"/>
      <c r="S964" s="375"/>
      <c r="T964" s="375"/>
      <c r="U964" s="375"/>
      <c r="V964" s="375"/>
      <c r="W964" s="375"/>
      <c r="X964" s="375"/>
      <c r="Y964" s="375"/>
      <c r="Z964" s="375"/>
      <c r="AA964" s="376"/>
      <c r="AB964" s="376"/>
      <c r="AC964" s="377"/>
      <c r="AD964" s="377"/>
      <c r="AE964" s="377" t="e">
        <f>IF(#REF!=#REF!,1,0)</f>
        <v>#REF!</v>
      </c>
      <c r="AF964" s="378"/>
      <c r="AG964" s="378"/>
      <c r="AH964" s="378"/>
      <c r="AI964" s="378"/>
    </row>
    <row r="965" spans="2:35" s="379" customFormat="1">
      <c r="B965" s="371"/>
      <c r="C965" s="372"/>
      <c r="D965" s="373"/>
      <c r="E965" s="374"/>
      <c r="F965" s="375"/>
      <c r="G965" s="375"/>
      <c r="H965" s="375"/>
      <c r="I965" s="375"/>
      <c r="J965" s="375"/>
      <c r="K965" s="375"/>
      <c r="L965" s="375"/>
      <c r="M965" s="375"/>
      <c r="N965" s="375"/>
      <c r="O965" s="376"/>
      <c r="P965" s="375"/>
      <c r="Q965" s="375"/>
      <c r="R965" s="375"/>
      <c r="S965" s="375"/>
      <c r="T965" s="375"/>
      <c r="U965" s="375"/>
      <c r="V965" s="375"/>
      <c r="W965" s="375"/>
      <c r="X965" s="375"/>
      <c r="Y965" s="375"/>
      <c r="Z965" s="375"/>
      <c r="AA965" s="376"/>
      <c r="AB965" s="376"/>
      <c r="AC965" s="377"/>
      <c r="AD965" s="377"/>
      <c r="AE965" s="377" t="e">
        <f>IF(#REF!=#REF!,1,0)</f>
        <v>#REF!</v>
      </c>
      <c r="AF965" s="378"/>
      <c r="AG965" s="378"/>
      <c r="AH965" s="378"/>
      <c r="AI965" s="378"/>
    </row>
    <row r="966" spans="2:35" s="379" customFormat="1">
      <c r="B966" s="371"/>
      <c r="C966" s="372"/>
      <c r="D966" s="373"/>
      <c r="E966" s="374"/>
      <c r="F966" s="375"/>
      <c r="G966" s="375"/>
      <c r="H966" s="375"/>
      <c r="I966" s="375"/>
      <c r="J966" s="375"/>
      <c r="K966" s="375"/>
      <c r="L966" s="375"/>
      <c r="M966" s="375"/>
      <c r="N966" s="375"/>
      <c r="O966" s="376"/>
      <c r="P966" s="375"/>
      <c r="Q966" s="375"/>
      <c r="R966" s="375"/>
      <c r="S966" s="375"/>
      <c r="T966" s="375"/>
      <c r="U966" s="375"/>
      <c r="V966" s="375"/>
      <c r="W966" s="375"/>
      <c r="X966" s="375"/>
      <c r="Y966" s="375"/>
      <c r="Z966" s="375"/>
      <c r="AA966" s="376"/>
      <c r="AB966" s="376"/>
      <c r="AC966" s="377"/>
      <c r="AD966" s="377"/>
      <c r="AE966" s="377" t="e">
        <f>IF(#REF!=#REF!,1,0)</f>
        <v>#REF!</v>
      </c>
      <c r="AF966" s="378"/>
      <c r="AG966" s="378"/>
      <c r="AH966" s="378"/>
      <c r="AI966" s="378"/>
    </row>
    <row r="967" spans="2:35" s="379" customFormat="1">
      <c r="B967" s="371"/>
      <c r="C967" s="372"/>
      <c r="D967" s="373"/>
      <c r="E967" s="374"/>
      <c r="F967" s="375"/>
      <c r="G967" s="375"/>
      <c r="H967" s="375"/>
      <c r="I967" s="375"/>
      <c r="J967" s="375"/>
      <c r="K967" s="375"/>
      <c r="L967" s="375"/>
      <c r="M967" s="375"/>
      <c r="N967" s="375"/>
      <c r="O967" s="376"/>
      <c r="P967" s="375"/>
      <c r="Q967" s="375"/>
      <c r="R967" s="375"/>
      <c r="S967" s="375"/>
      <c r="T967" s="375"/>
      <c r="U967" s="375"/>
      <c r="V967" s="375"/>
      <c r="W967" s="375"/>
      <c r="X967" s="375"/>
      <c r="Y967" s="375"/>
      <c r="Z967" s="375"/>
      <c r="AA967" s="376"/>
      <c r="AB967" s="376"/>
      <c r="AC967" s="377"/>
      <c r="AD967" s="377"/>
      <c r="AE967" s="377" t="e">
        <f>IF(#REF!=#REF!,1,0)</f>
        <v>#REF!</v>
      </c>
      <c r="AF967" s="378"/>
      <c r="AG967" s="378"/>
      <c r="AH967" s="378"/>
      <c r="AI967" s="378"/>
    </row>
    <row r="968" spans="2:35" s="379" customFormat="1">
      <c r="B968" s="371"/>
      <c r="C968" s="372"/>
      <c r="D968" s="373"/>
      <c r="E968" s="374"/>
      <c r="F968" s="375"/>
      <c r="G968" s="375"/>
      <c r="H968" s="375"/>
      <c r="I968" s="375"/>
      <c r="J968" s="375"/>
      <c r="K968" s="375"/>
      <c r="L968" s="375"/>
      <c r="M968" s="375"/>
      <c r="N968" s="375"/>
      <c r="O968" s="376"/>
      <c r="P968" s="375"/>
      <c r="Q968" s="375"/>
      <c r="R968" s="375"/>
      <c r="S968" s="375"/>
      <c r="T968" s="375"/>
      <c r="U968" s="375"/>
      <c r="V968" s="375"/>
      <c r="W968" s="375"/>
      <c r="X968" s="375"/>
      <c r="Y968" s="375"/>
      <c r="Z968" s="375"/>
      <c r="AA968" s="376"/>
      <c r="AB968" s="376"/>
      <c r="AC968" s="377"/>
      <c r="AD968" s="377"/>
      <c r="AE968" s="377" t="e">
        <f>IF(#REF!=#REF!,1,0)</f>
        <v>#REF!</v>
      </c>
      <c r="AF968" s="378"/>
      <c r="AG968" s="378"/>
      <c r="AH968" s="378"/>
      <c r="AI968" s="378"/>
    </row>
    <row r="969" spans="2:35" s="379" customFormat="1">
      <c r="B969" s="371"/>
      <c r="C969" s="372"/>
      <c r="D969" s="373"/>
      <c r="E969" s="374"/>
      <c r="F969" s="375"/>
      <c r="G969" s="375"/>
      <c r="H969" s="375"/>
      <c r="I969" s="375"/>
      <c r="J969" s="375"/>
      <c r="K969" s="375"/>
      <c r="L969" s="375"/>
      <c r="M969" s="375"/>
      <c r="N969" s="375"/>
      <c r="O969" s="376"/>
      <c r="P969" s="375"/>
      <c r="Q969" s="375"/>
      <c r="R969" s="375"/>
      <c r="S969" s="375"/>
      <c r="T969" s="375"/>
      <c r="U969" s="375"/>
      <c r="V969" s="375"/>
      <c r="W969" s="375"/>
      <c r="X969" s="375"/>
      <c r="Y969" s="375"/>
      <c r="Z969" s="375"/>
      <c r="AA969" s="376"/>
      <c r="AB969" s="376"/>
      <c r="AC969" s="377"/>
      <c r="AD969" s="377"/>
      <c r="AE969" s="377" t="e">
        <f>IF(#REF!=#REF!,1,0)</f>
        <v>#REF!</v>
      </c>
      <c r="AF969" s="378"/>
      <c r="AG969" s="378"/>
      <c r="AH969" s="378"/>
      <c r="AI969" s="378"/>
    </row>
    <row r="970" spans="2:35" s="379" customFormat="1">
      <c r="B970" s="371"/>
      <c r="C970" s="372"/>
      <c r="D970" s="373"/>
      <c r="E970" s="374"/>
      <c r="F970" s="375"/>
      <c r="G970" s="375"/>
      <c r="H970" s="375"/>
      <c r="I970" s="375"/>
      <c r="J970" s="375"/>
      <c r="K970" s="375"/>
      <c r="L970" s="375"/>
      <c r="M970" s="375"/>
      <c r="N970" s="375"/>
      <c r="O970" s="376"/>
      <c r="P970" s="375"/>
      <c r="Q970" s="375"/>
      <c r="R970" s="375"/>
      <c r="S970" s="375"/>
      <c r="T970" s="375"/>
      <c r="U970" s="375"/>
      <c r="V970" s="375"/>
      <c r="W970" s="375"/>
      <c r="X970" s="375"/>
      <c r="Y970" s="375"/>
      <c r="Z970" s="375"/>
      <c r="AA970" s="376"/>
      <c r="AB970" s="376"/>
      <c r="AC970" s="377"/>
      <c r="AD970" s="377"/>
      <c r="AE970" s="377" t="e">
        <f>IF(#REF!=#REF!,1,0)</f>
        <v>#REF!</v>
      </c>
      <c r="AF970" s="378"/>
      <c r="AG970" s="378"/>
      <c r="AH970" s="378"/>
      <c r="AI970" s="378"/>
    </row>
    <row r="971" spans="2:35" s="379" customFormat="1">
      <c r="B971" s="371"/>
      <c r="C971" s="372"/>
      <c r="D971" s="373"/>
      <c r="E971" s="374"/>
      <c r="F971" s="375"/>
      <c r="G971" s="375"/>
      <c r="H971" s="375"/>
      <c r="I971" s="375"/>
      <c r="J971" s="375"/>
      <c r="K971" s="375"/>
      <c r="L971" s="375"/>
      <c r="M971" s="375"/>
      <c r="N971" s="375"/>
      <c r="O971" s="376"/>
      <c r="P971" s="375"/>
      <c r="Q971" s="375"/>
      <c r="R971" s="375"/>
      <c r="S971" s="375"/>
      <c r="T971" s="375"/>
      <c r="U971" s="375"/>
      <c r="V971" s="375"/>
      <c r="W971" s="375"/>
      <c r="X971" s="375"/>
      <c r="Y971" s="375"/>
      <c r="Z971" s="375"/>
      <c r="AA971" s="376"/>
      <c r="AB971" s="376"/>
      <c r="AC971" s="377"/>
      <c r="AD971" s="377"/>
      <c r="AE971" s="377" t="e">
        <f>IF(#REF!=#REF!,1,0)</f>
        <v>#REF!</v>
      </c>
      <c r="AF971" s="378"/>
      <c r="AG971" s="378"/>
      <c r="AH971" s="378"/>
      <c r="AI971" s="378"/>
    </row>
    <row r="972" spans="2:35" s="379" customFormat="1">
      <c r="B972" s="371"/>
      <c r="C972" s="372"/>
      <c r="D972" s="373"/>
      <c r="E972" s="374"/>
      <c r="F972" s="375"/>
      <c r="G972" s="375"/>
      <c r="H972" s="375"/>
      <c r="I972" s="375"/>
      <c r="J972" s="375"/>
      <c r="K972" s="375"/>
      <c r="L972" s="375"/>
      <c r="M972" s="375"/>
      <c r="N972" s="375"/>
      <c r="O972" s="376"/>
      <c r="P972" s="375"/>
      <c r="Q972" s="375"/>
      <c r="R972" s="375"/>
      <c r="S972" s="375"/>
      <c r="T972" s="375"/>
      <c r="U972" s="375"/>
      <c r="V972" s="375"/>
      <c r="W972" s="375"/>
      <c r="X972" s="375"/>
      <c r="Y972" s="375"/>
      <c r="Z972" s="375"/>
      <c r="AA972" s="376"/>
      <c r="AB972" s="376"/>
      <c r="AC972" s="377"/>
      <c r="AD972" s="377"/>
      <c r="AE972" s="377" t="e">
        <f>IF(#REF!=#REF!,1,0)</f>
        <v>#REF!</v>
      </c>
      <c r="AF972" s="378"/>
      <c r="AG972" s="378"/>
      <c r="AH972" s="378"/>
      <c r="AI972" s="378"/>
    </row>
    <row r="973" spans="2:35" s="379" customFormat="1">
      <c r="B973" s="371"/>
      <c r="C973" s="372"/>
      <c r="D973" s="373"/>
      <c r="E973" s="374"/>
      <c r="F973" s="375"/>
      <c r="G973" s="375"/>
      <c r="H973" s="375"/>
      <c r="I973" s="375"/>
      <c r="J973" s="375"/>
      <c r="K973" s="375"/>
      <c r="L973" s="375"/>
      <c r="M973" s="375"/>
      <c r="N973" s="375"/>
      <c r="O973" s="376"/>
      <c r="P973" s="375"/>
      <c r="Q973" s="375"/>
      <c r="R973" s="375"/>
      <c r="S973" s="375"/>
      <c r="T973" s="375"/>
      <c r="U973" s="375"/>
      <c r="V973" s="375"/>
      <c r="W973" s="375"/>
      <c r="X973" s="375"/>
      <c r="Y973" s="375"/>
      <c r="Z973" s="375"/>
      <c r="AA973" s="376"/>
      <c r="AB973" s="376"/>
      <c r="AC973" s="377"/>
      <c r="AD973" s="377"/>
      <c r="AE973" s="377" t="e">
        <f>IF(#REF!=#REF!,1,0)</f>
        <v>#REF!</v>
      </c>
      <c r="AF973" s="378"/>
      <c r="AG973" s="378"/>
      <c r="AH973" s="378"/>
      <c r="AI973" s="378"/>
    </row>
    <row r="974" spans="2:35" s="379" customFormat="1">
      <c r="B974" s="371"/>
      <c r="C974" s="372"/>
      <c r="D974" s="373"/>
      <c r="E974" s="374"/>
      <c r="F974" s="375"/>
      <c r="G974" s="375"/>
      <c r="H974" s="375"/>
      <c r="I974" s="375"/>
      <c r="J974" s="375"/>
      <c r="K974" s="375"/>
      <c r="L974" s="375"/>
      <c r="M974" s="375"/>
      <c r="N974" s="375"/>
      <c r="O974" s="376"/>
      <c r="P974" s="375"/>
      <c r="Q974" s="375"/>
      <c r="R974" s="375"/>
      <c r="S974" s="375"/>
      <c r="T974" s="375"/>
      <c r="U974" s="375"/>
      <c r="V974" s="375"/>
      <c r="W974" s="375"/>
      <c r="X974" s="375"/>
      <c r="Y974" s="375"/>
      <c r="Z974" s="375"/>
      <c r="AA974" s="376"/>
      <c r="AB974" s="376"/>
      <c r="AC974" s="377"/>
      <c r="AD974" s="377"/>
      <c r="AE974" s="377" t="e">
        <f>IF(#REF!=#REF!,1,0)</f>
        <v>#REF!</v>
      </c>
      <c r="AF974" s="378"/>
      <c r="AG974" s="378"/>
      <c r="AH974" s="378"/>
      <c r="AI974" s="378"/>
    </row>
    <row r="975" spans="2:35" s="379" customFormat="1">
      <c r="B975" s="371"/>
      <c r="C975" s="372"/>
      <c r="D975" s="373"/>
      <c r="E975" s="374"/>
      <c r="F975" s="375"/>
      <c r="G975" s="375"/>
      <c r="H975" s="375"/>
      <c r="I975" s="375"/>
      <c r="J975" s="375"/>
      <c r="K975" s="375"/>
      <c r="L975" s="375"/>
      <c r="M975" s="375"/>
      <c r="N975" s="375"/>
      <c r="O975" s="376"/>
      <c r="P975" s="375"/>
      <c r="Q975" s="375"/>
      <c r="R975" s="375"/>
      <c r="S975" s="375"/>
      <c r="T975" s="375"/>
      <c r="U975" s="375"/>
      <c r="V975" s="375"/>
      <c r="W975" s="375"/>
      <c r="X975" s="375"/>
      <c r="Y975" s="375"/>
      <c r="Z975" s="375"/>
      <c r="AA975" s="376"/>
      <c r="AB975" s="376"/>
      <c r="AC975" s="377"/>
      <c r="AD975" s="377"/>
      <c r="AE975" s="377" t="e">
        <f>IF(#REF!=#REF!,1,0)</f>
        <v>#REF!</v>
      </c>
      <c r="AF975" s="378"/>
      <c r="AG975" s="378"/>
      <c r="AH975" s="378"/>
      <c r="AI975" s="378"/>
    </row>
    <row r="976" spans="2:35" s="379" customFormat="1">
      <c r="B976" s="371"/>
      <c r="C976" s="372"/>
      <c r="D976" s="373"/>
      <c r="E976" s="374"/>
      <c r="F976" s="375"/>
      <c r="G976" s="375"/>
      <c r="H976" s="375"/>
      <c r="I976" s="375"/>
      <c r="J976" s="375"/>
      <c r="K976" s="375"/>
      <c r="L976" s="375"/>
      <c r="M976" s="375"/>
      <c r="N976" s="375"/>
      <c r="O976" s="376"/>
      <c r="P976" s="375"/>
      <c r="Q976" s="375"/>
      <c r="R976" s="375"/>
      <c r="S976" s="375"/>
      <c r="T976" s="375"/>
      <c r="U976" s="375"/>
      <c r="V976" s="375"/>
      <c r="W976" s="375"/>
      <c r="X976" s="375"/>
      <c r="Y976" s="375"/>
      <c r="Z976" s="375"/>
      <c r="AA976" s="376"/>
      <c r="AB976" s="376"/>
      <c r="AC976" s="377"/>
      <c r="AD976" s="377"/>
      <c r="AE976" s="377" t="e">
        <f>IF(#REF!=#REF!,1,0)</f>
        <v>#REF!</v>
      </c>
      <c r="AF976" s="378"/>
      <c r="AG976" s="378"/>
      <c r="AH976" s="378"/>
      <c r="AI976" s="378"/>
    </row>
    <row r="977" spans="2:35" s="379" customFormat="1">
      <c r="B977" s="371"/>
      <c r="C977" s="372"/>
      <c r="D977" s="373"/>
      <c r="E977" s="374"/>
      <c r="F977" s="375"/>
      <c r="G977" s="375"/>
      <c r="H977" s="375"/>
      <c r="I977" s="375"/>
      <c r="J977" s="375"/>
      <c r="K977" s="375"/>
      <c r="L977" s="375"/>
      <c r="M977" s="375"/>
      <c r="N977" s="375"/>
      <c r="O977" s="376"/>
      <c r="P977" s="375"/>
      <c r="Q977" s="375"/>
      <c r="R977" s="375"/>
      <c r="S977" s="375"/>
      <c r="T977" s="375"/>
      <c r="U977" s="375"/>
      <c r="V977" s="375"/>
      <c r="W977" s="375"/>
      <c r="X977" s="375"/>
      <c r="Y977" s="375"/>
      <c r="Z977" s="375"/>
      <c r="AA977" s="376"/>
      <c r="AB977" s="376"/>
      <c r="AC977" s="377"/>
      <c r="AD977" s="377"/>
      <c r="AE977" s="377" t="e">
        <f>IF(#REF!=#REF!,1,0)</f>
        <v>#REF!</v>
      </c>
      <c r="AF977" s="378"/>
      <c r="AG977" s="378"/>
      <c r="AH977" s="378"/>
      <c r="AI977" s="378"/>
    </row>
    <row r="978" spans="2:35" s="379" customFormat="1">
      <c r="B978" s="371"/>
      <c r="C978" s="372"/>
      <c r="D978" s="373"/>
      <c r="E978" s="374"/>
      <c r="F978" s="375"/>
      <c r="G978" s="375"/>
      <c r="H978" s="375"/>
      <c r="I978" s="375"/>
      <c r="J978" s="375"/>
      <c r="K978" s="375"/>
      <c r="L978" s="375"/>
      <c r="M978" s="375"/>
      <c r="N978" s="375"/>
      <c r="O978" s="376"/>
      <c r="P978" s="375"/>
      <c r="Q978" s="375"/>
      <c r="R978" s="375"/>
      <c r="S978" s="375"/>
      <c r="T978" s="375"/>
      <c r="U978" s="375"/>
      <c r="V978" s="375"/>
      <c r="W978" s="375"/>
      <c r="X978" s="375"/>
      <c r="Y978" s="375"/>
      <c r="Z978" s="375"/>
      <c r="AA978" s="376"/>
      <c r="AB978" s="376"/>
      <c r="AC978" s="377"/>
      <c r="AD978" s="377"/>
      <c r="AE978" s="377" t="e">
        <f>IF(#REF!=#REF!,1,0)</f>
        <v>#REF!</v>
      </c>
      <c r="AF978" s="378"/>
      <c r="AG978" s="378"/>
      <c r="AH978" s="378"/>
      <c r="AI978" s="378"/>
    </row>
    <row r="979" spans="2:35" s="379" customFormat="1">
      <c r="B979" s="371"/>
      <c r="C979" s="372"/>
      <c r="D979" s="373"/>
      <c r="E979" s="374"/>
      <c r="F979" s="375"/>
      <c r="G979" s="375"/>
      <c r="H979" s="375"/>
      <c r="I979" s="375"/>
      <c r="J979" s="375"/>
      <c r="K979" s="375"/>
      <c r="L979" s="375"/>
      <c r="M979" s="375"/>
      <c r="N979" s="375"/>
      <c r="O979" s="376"/>
      <c r="P979" s="375"/>
      <c r="Q979" s="375"/>
      <c r="R979" s="375"/>
      <c r="S979" s="375"/>
      <c r="T979" s="375"/>
      <c r="U979" s="375"/>
      <c r="V979" s="375"/>
      <c r="W979" s="375"/>
      <c r="X979" s="375"/>
      <c r="Y979" s="375"/>
      <c r="Z979" s="375"/>
      <c r="AA979" s="376"/>
      <c r="AB979" s="376"/>
      <c r="AC979" s="377"/>
      <c r="AD979" s="377"/>
      <c r="AE979" s="377" t="e">
        <f>IF(#REF!=#REF!,1,0)</f>
        <v>#REF!</v>
      </c>
      <c r="AF979" s="378"/>
      <c r="AG979" s="378"/>
      <c r="AH979" s="378"/>
      <c r="AI979" s="378"/>
    </row>
    <row r="980" spans="2:35" s="379" customFormat="1">
      <c r="B980" s="371"/>
      <c r="C980" s="372"/>
      <c r="D980" s="373"/>
      <c r="E980" s="374"/>
      <c r="F980" s="375"/>
      <c r="G980" s="375"/>
      <c r="H980" s="375"/>
      <c r="I980" s="375"/>
      <c r="J980" s="375"/>
      <c r="K980" s="375"/>
      <c r="L980" s="375"/>
      <c r="M980" s="375"/>
      <c r="N980" s="375"/>
      <c r="O980" s="376"/>
      <c r="P980" s="375"/>
      <c r="Q980" s="375"/>
      <c r="R980" s="375"/>
      <c r="S980" s="375"/>
      <c r="T980" s="375"/>
      <c r="U980" s="375"/>
      <c r="V980" s="375"/>
      <c r="W980" s="375"/>
      <c r="X980" s="375"/>
      <c r="Y980" s="375"/>
      <c r="Z980" s="375"/>
      <c r="AA980" s="376"/>
      <c r="AB980" s="376"/>
      <c r="AC980" s="377"/>
      <c r="AD980" s="377"/>
      <c r="AE980" s="377" t="e">
        <f>IF(#REF!=#REF!,1,0)</f>
        <v>#REF!</v>
      </c>
      <c r="AF980" s="378"/>
      <c r="AG980" s="378"/>
      <c r="AH980" s="378"/>
      <c r="AI980" s="378"/>
    </row>
    <row r="981" spans="2:35" s="379" customFormat="1">
      <c r="B981" s="371"/>
      <c r="C981" s="372"/>
      <c r="D981" s="373"/>
      <c r="E981" s="374"/>
      <c r="F981" s="375"/>
      <c r="G981" s="375"/>
      <c r="H981" s="375"/>
      <c r="I981" s="375"/>
      <c r="J981" s="375"/>
      <c r="K981" s="375"/>
      <c r="L981" s="375"/>
      <c r="M981" s="375"/>
      <c r="N981" s="375"/>
      <c r="O981" s="376"/>
      <c r="P981" s="375"/>
      <c r="Q981" s="375"/>
      <c r="R981" s="375"/>
      <c r="S981" s="375"/>
      <c r="T981" s="375"/>
      <c r="U981" s="375"/>
      <c r="V981" s="375"/>
      <c r="W981" s="375"/>
      <c r="X981" s="375"/>
      <c r="Y981" s="375"/>
      <c r="Z981" s="375"/>
      <c r="AA981" s="376"/>
      <c r="AB981" s="376"/>
      <c r="AC981" s="377"/>
      <c r="AD981" s="377"/>
      <c r="AE981" s="377" t="e">
        <f>IF(#REF!=#REF!,1,0)</f>
        <v>#REF!</v>
      </c>
      <c r="AF981" s="378"/>
      <c r="AG981" s="378"/>
      <c r="AH981" s="378"/>
      <c r="AI981" s="378"/>
    </row>
    <row r="982" spans="2:35" s="379" customFormat="1">
      <c r="B982" s="371"/>
      <c r="C982" s="372"/>
      <c r="D982" s="373"/>
      <c r="E982" s="374"/>
      <c r="F982" s="375"/>
      <c r="G982" s="375"/>
      <c r="H982" s="375"/>
      <c r="I982" s="375"/>
      <c r="J982" s="375"/>
      <c r="K982" s="375"/>
      <c r="L982" s="375"/>
      <c r="M982" s="375"/>
      <c r="N982" s="375"/>
      <c r="O982" s="376"/>
      <c r="P982" s="375"/>
      <c r="Q982" s="375"/>
      <c r="R982" s="375"/>
      <c r="S982" s="375"/>
      <c r="T982" s="375"/>
      <c r="U982" s="375"/>
      <c r="V982" s="375"/>
      <c r="W982" s="375"/>
      <c r="X982" s="375"/>
      <c r="Y982" s="375"/>
      <c r="Z982" s="375"/>
      <c r="AA982" s="376"/>
      <c r="AB982" s="376"/>
      <c r="AC982" s="377"/>
      <c r="AD982" s="377"/>
      <c r="AE982" s="377" t="e">
        <f>IF(#REF!=#REF!,1,0)</f>
        <v>#REF!</v>
      </c>
      <c r="AF982" s="378"/>
      <c r="AG982" s="378"/>
      <c r="AH982" s="378"/>
      <c r="AI982" s="378"/>
    </row>
    <row r="983" spans="2:35" s="379" customFormat="1">
      <c r="B983" s="371"/>
      <c r="C983" s="372"/>
      <c r="D983" s="373"/>
      <c r="E983" s="374"/>
      <c r="F983" s="375"/>
      <c r="G983" s="375"/>
      <c r="H983" s="375"/>
      <c r="I983" s="375"/>
      <c r="J983" s="375"/>
      <c r="K983" s="375"/>
      <c r="L983" s="375"/>
      <c r="M983" s="375"/>
      <c r="N983" s="375"/>
      <c r="O983" s="376"/>
      <c r="P983" s="375"/>
      <c r="Q983" s="375"/>
      <c r="R983" s="375"/>
      <c r="S983" s="375"/>
      <c r="T983" s="375"/>
      <c r="U983" s="375"/>
      <c r="V983" s="375"/>
      <c r="W983" s="375"/>
      <c r="X983" s="375"/>
      <c r="Y983" s="375"/>
      <c r="Z983" s="375"/>
      <c r="AA983" s="376"/>
      <c r="AB983" s="376"/>
      <c r="AC983" s="377"/>
      <c r="AD983" s="377"/>
      <c r="AE983" s="377" t="e">
        <f>IF(#REF!=#REF!,1,0)</f>
        <v>#REF!</v>
      </c>
      <c r="AF983" s="378"/>
      <c r="AG983" s="378"/>
      <c r="AH983" s="378"/>
      <c r="AI983" s="378"/>
    </row>
    <row r="984" spans="2:35" s="379" customFormat="1">
      <c r="B984" s="371"/>
      <c r="C984" s="372"/>
      <c r="D984" s="373"/>
      <c r="E984" s="374"/>
      <c r="F984" s="375"/>
      <c r="G984" s="375"/>
      <c r="H984" s="375"/>
      <c r="I984" s="375"/>
      <c r="J984" s="375"/>
      <c r="K984" s="375"/>
      <c r="L984" s="375"/>
      <c r="M984" s="375"/>
      <c r="N984" s="375"/>
      <c r="O984" s="376"/>
      <c r="P984" s="375"/>
      <c r="Q984" s="375"/>
      <c r="R984" s="375"/>
      <c r="S984" s="375"/>
      <c r="T984" s="375"/>
      <c r="U984" s="375"/>
      <c r="V984" s="375"/>
      <c r="W984" s="375"/>
      <c r="X984" s="375"/>
      <c r="Y984" s="375"/>
      <c r="Z984" s="375"/>
      <c r="AA984" s="376"/>
      <c r="AB984" s="376"/>
      <c r="AC984" s="377"/>
      <c r="AD984" s="377"/>
      <c r="AE984" s="377" t="e">
        <f>IF(#REF!=#REF!,1,0)</f>
        <v>#REF!</v>
      </c>
      <c r="AF984" s="378"/>
      <c r="AG984" s="378"/>
      <c r="AH984" s="378"/>
      <c r="AI984" s="378"/>
    </row>
    <row r="985" spans="2:35" s="379" customFormat="1">
      <c r="B985" s="371"/>
      <c r="C985" s="372"/>
      <c r="D985" s="373"/>
      <c r="E985" s="374"/>
      <c r="F985" s="375"/>
      <c r="G985" s="375"/>
      <c r="H985" s="375"/>
      <c r="I985" s="375"/>
      <c r="J985" s="375"/>
      <c r="K985" s="375"/>
      <c r="L985" s="375"/>
      <c r="M985" s="375"/>
      <c r="N985" s="375"/>
      <c r="O985" s="376"/>
      <c r="P985" s="375"/>
      <c r="Q985" s="375"/>
      <c r="R985" s="375"/>
      <c r="S985" s="375"/>
      <c r="T985" s="375"/>
      <c r="U985" s="375"/>
      <c r="V985" s="375"/>
      <c r="W985" s="375"/>
      <c r="X985" s="375"/>
      <c r="Y985" s="375"/>
      <c r="Z985" s="375"/>
      <c r="AA985" s="376"/>
      <c r="AB985" s="376"/>
      <c r="AC985" s="377"/>
      <c r="AD985" s="377"/>
      <c r="AE985" s="377" t="e">
        <f>IF(#REF!=#REF!,1,0)</f>
        <v>#REF!</v>
      </c>
      <c r="AF985" s="378"/>
      <c r="AG985" s="378"/>
      <c r="AH985" s="378"/>
      <c r="AI985" s="378"/>
    </row>
    <row r="986" spans="2:35" s="379" customFormat="1">
      <c r="B986" s="371"/>
      <c r="C986" s="372"/>
      <c r="D986" s="373"/>
      <c r="E986" s="374"/>
      <c r="F986" s="375"/>
      <c r="G986" s="375"/>
      <c r="H986" s="375"/>
      <c r="I986" s="375"/>
      <c r="J986" s="375"/>
      <c r="K986" s="375"/>
      <c r="L986" s="375"/>
      <c r="M986" s="375"/>
      <c r="N986" s="375"/>
      <c r="O986" s="376"/>
      <c r="P986" s="375"/>
      <c r="Q986" s="375"/>
      <c r="R986" s="375"/>
      <c r="S986" s="375"/>
      <c r="T986" s="375"/>
      <c r="U986" s="375"/>
      <c r="V986" s="375"/>
      <c r="W986" s="375"/>
      <c r="X986" s="375"/>
      <c r="Y986" s="375"/>
      <c r="Z986" s="375"/>
      <c r="AA986" s="376"/>
      <c r="AB986" s="376"/>
      <c r="AC986" s="377"/>
      <c r="AD986" s="377"/>
      <c r="AE986" s="377" t="e">
        <f>IF(#REF!=#REF!,1,0)</f>
        <v>#REF!</v>
      </c>
      <c r="AF986" s="378"/>
      <c r="AG986" s="378"/>
      <c r="AH986" s="378"/>
      <c r="AI986" s="378"/>
    </row>
    <row r="987" spans="2:35" s="379" customFormat="1">
      <c r="B987" s="371"/>
      <c r="C987" s="372"/>
      <c r="D987" s="373"/>
      <c r="E987" s="374"/>
      <c r="F987" s="375"/>
      <c r="G987" s="375"/>
      <c r="H987" s="375"/>
      <c r="I987" s="375"/>
      <c r="J987" s="375"/>
      <c r="K987" s="375"/>
      <c r="L987" s="375"/>
      <c r="M987" s="375"/>
      <c r="N987" s="375"/>
      <c r="O987" s="376"/>
      <c r="P987" s="375"/>
      <c r="Q987" s="375"/>
      <c r="R987" s="375"/>
      <c r="S987" s="375"/>
      <c r="T987" s="375"/>
      <c r="U987" s="375"/>
      <c r="V987" s="375"/>
      <c r="W987" s="375"/>
      <c r="X987" s="375"/>
      <c r="Y987" s="375"/>
      <c r="Z987" s="375"/>
      <c r="AA987" s="376"/>
      <c r="AB987" s="376"/>
      <c r="AC987" s="377"/>
      <c r="AD987" s="377"/>
      <c r="AE987" s="377" t="e">
        <f>IF(#REF!=#REF!,1,0)</f>
        <v>#REF!</v>
      </c>
      <c r="AF987" s="378"/>
      <c r="AG987" s="378"/>
      <c r="AH987" s="378"/>
      <c r="AI987" s="378"/>
    </row>
    <row r="988" spans="2:35" s="379" customFormat="1">
      <c r="B988" s="371"/>
      <c r="C988" s="372"/>
      <c r="D988" s="373"/>
      <c r="E988" s="374"/>
      <c r="F988" s="375"/>
      <c r="G988" s="375"/>
      <c r="H988" s="375"/>
      <c r="I988" s="375"/>
      <c r="J988" s="375"/>
      <c r="K988" s="375"/>
      <c r="L988" s="375"/>
      <c r="M988" s="375"/>
      <c r="N988" s="375"/>
      <c r="O988" s="376"/>
      <c r="P988" s="375"/>
      <c r="Q988" s="375"/>
      <c r="R988" s="375"/>
      <c r="S988" s="375"/>
      <c r="T988" s="375"/>
      <c r="U988" s="375"/>
      <c r="V988" s="375"/>
      <c r="W988" s="375"/>
      <c r="X988" s="375"/>
      <c r="Y988" s="375"/>
      <c r="Z988" s="375"/>
      <c r="AA988" s="376"/>
      <c r="AB988" s="376"/>
      <c r="AC988" s="377"/>
      <c r="AD988" s="377"/>
      <c r="AE988" s="377" t="e">
        <f>IF(#REF!=#REF!,1,0)</f>
        <v>#REF!</v>
      </c>
      <c r="AF988" s="378"/>
      <c r="AG988" s="378"/>
      <c r="AH988" s="378"/>
      <c r="AI988" s="378"/>
    </row>
    <row r="989" spans="2:35" s="379" customFormat="1">
      <c r="B989" s="371"/>
      <c r="C989" s="372"/>
      <c r="D989" s="373"/>
      <c r="E989" s="374"/>
      <c r="F989" s="375"/>
      <c r="G989" s="375"/>
      <c r="H989" s="375"/>
      <c r="I989" s="375"/>
      <c r="J989" s="375"/>
      <c r="K989" s="375"/>
      <c r="L989" s="375"/>
      <c r="M989" s="375"/>
      <c r="N989" s="375"/>
      <c r="O989" s="376"/>
      <c r="P989" s="375"/>
      <c r="Q989" s="375"/>
      <c r="R989" s="375"/>
      <c r="S989" s="375"/>
      <c r="T989" s="375"/>
      <c r="U989" s="375"/>
      <c r="V989" s="375"/>
      <c r="W989" s="375"/>
      <c r="X989" s="375"/>
      <c r="Y989" s="375"/>
      <c r="Z989" s="375"/>
      <c r="AA989" s="376"/>
      <c r="AB989" s="376"/>
      <c r="AC989" s="377"/>
      <c r="AD989" s="377"/>
      <c r="AE989" s="377" t="e">
        <f>IF(#REF!=#REF!,1,0)</f>
        <v>#REF!</v>
      </c>
      <c r="AF989" s="378"/>
      <c r="AG989" s="378"/>
      <c r="AH989" s="378"/>
      <c r="AI989" s="378"/>
    </row>
    <row r="990" spans="2:35" s="379" customFormat="1">
      <c r="B990" s="371"/>
      <c r="C990" s="372"/>
      <c r="D990" s="373"/>
      <c r="E990" s="374"/>
      <c r="F990" s="375"/>
      <c r="G990" s="375"/>
      <c r="H990" s="375"/>
      <c r="I990" s="375"/>
      <c r="J990" s="375"/>
      <c r="K990" s="375"/>
      <c r="L990" s="375"/>
      <c r="M990" s="375"/>
      <c r="N990" s="375"/>
      <c r="O990" s="376"/>
      <c r="P990" s="375"/>
      <c r="Q990" s="375"/>
      <c r="R990" s="375"/>
      <c r="S990" s="375"/>
      <c r="T990" s="375"/>
      <c r="U990" s="375"/>
      <c r="V990" s="375"/>
      <c r="W990" s="375"/>
      <c r="X990" s="375"/>
      <c r="Y990" s="375"/>
      <c r="Z990" s="375"/>
      <c r="AA990" s="376"/>
      <c r="AB990" s="376"/>
      <c r="AC990" s="377"/>
      <c r="AD990" s="377"/>
      <c r="AE990" s="377" t="e">
        <f>IF(#REF!=#REF!,1,0)</f>
        <v>#REF!</v>
      </c>
      <c r="AF990" s="378"/>
      <c r="AG990" s="378"/>
      <c r="AH990" s="378"/>
      <c r="AI990" s="378"/>
    </row>
    <row r="991" spans="2:35" s="379" customFormat="1">
      <c r="B991" s="371"/>
      <c r="C991" s="372"/>
      <c r="D991" s="373"/>
      <c r="E991" s="374"/>
      <c r="F991" s="375"/>
      <c r="G991" s="375"/>
      <c r="H991" s="375"/>
      <c r="I991" s="375"/>
      <c r="J991" s="375"/>
      <c r="K991" s="375"/>
      <c r="L991" s="375"/>
      <c r="M991" s="375"/>
      <c r="N991" s="375"/>
      <c r="O991" s="376"/>
      <c r="P991" s="375"/>
      <c r="Q991" s="375"/>
      <c r="R991" s="375"/>
      <c r="S991" s="375"/>
      <c r="T991" s="375"/>
      <c r="U991" s="375"/>
      <c r="V991" s="375"/>
      <c r="W991" s="375"/>
      <c r="X991" s="375"/>
      <c r="Y991" s="375"/>
      <c r="Z991" s="375"/>
      <c r="AA991" s="376"/>
      <c r="AB991" s="376"/>
      <c r="AC991" s="377"/>
      <c r="AD991" s="377"/>
      <c r="AE991" s="377" t="e">
        <f>IF(#REF!=#REF!,1,0)</f>
        <v>#REF!</v>
      </c>
      <c r="AF991" s="378"/>
      <c r="AG991" s="378"/>
      <c r="AH991" s="378"/>
      <c r="AI991" s="378"/>
    </row>
    <row r="992" spans="2:35" s="379" customFormat="1">
      <c r="B992" s="371"/>
      <c r="C992" s="372"/>
      <c r="D992" s="373"/>
      <c r="E992" s="374"/>
      <c r="F992" s="375"/>
      <c r="G992" s="375"/>
      <c r="H992" s="375"/>
      <c r="I992" s="375"/>
      <c r="J992" s="375"/>
      <c r="K992" s="375"/>
      <c r="L992" s="375"/>
      <c r="M992" s="375"/>
      <c r="N992" s="375"/>
      <c r="O992" s="376"/>
      <c r="P992" s="375"/>
      <c r="Q992" s="375"/>
      <c r="R992" s="375"/>
      <c r="S992" s="375"/>
      <c r="T992" s="375"/>
      <c r="U992" s="375"/>
      <c r="V992" s="375"/>
      <c r="W992" s="375"/>
      <c r="X992" s="375"/>
      <c r="Y992" s="375"/>
      <c r="Z992" s="375"/>
      <c r="AA992" s="376"/>
      <c r="AB992" s="376"/>
      <c r="AC992" s="377"/>
      <c r="AD992" s="377"/>
      <c r="AE992" s="377" t="e">
        <f>IF(#REF!=#REF!,1,0)</f>
        <v>#REF!</v>
      </c>
      <c r="AF992" s="378"/>
      <c r="AG992" s="378"/>
      <c r="AH992" s="378"/>
      <c r="AI992" s="378"/>
    </row>
    <row r="993" spans="2:35" s="379" customFormat="1">
      <c r="B993" s="371"/>
      <c r="C993" s="372"/>
      <c r="D993" s="373"/>
      <c r="E993" s="374"/>
      <c r="F993" s="375"/>
      <c r="G993" s="375"/>
      <c r="H993" s="375"/>
      <c r="I993" s="375"/>
      <c r="J993" s="375"/>
      <c r="K993" s="375"/>
      <c r="L993" s="375"/>
      <c r="M993" s="375"/>
      <c r="N993" s="375"/>
      <c r="O993" s="376"/>
      <c r="P993" s="375"/>
      <c r="Q993" s="375"/>
      <c r="R993" s="375"/>
      <c r="S993" s="375"/>
      <c r="T993" s="375"/>
      <c r="U993" s="375"/>
      <c r="V993" s="375"/>
      <c r="W993" s="375"/>
      <c r="X993" s="375"/>
      <c r="Y993" s="375"/>
      <c r="Z993" s="375"/>
      <c r="AA993" s="376"/>
      <c r="AB993" s="376"/>
      <c r="AC993" s="377"/>
      <c r="AD993" s="377"/>
      <c r="AE993" s="377" t="e">
        <f>IF(#REF!=#REF!,1,0)</f>
        <v>#REF!</v>
      </c>
      <c r="AF993" s="378"/>
      <c r="AG993" s="378"/>
      <c r="AH993" s="378"/>
      <c r="AI993" s="378"/>
    </row>
    <row r="994" spans="2:35" s="379" customFormat="1">
      <c r="B994" s="371"/>
      <c r="C994" s="372"/>
      <c r="D994" s="373"/>
      <c r="E994" s="374"/>
      <c r="F994" s="375"/>
      <c r="G994" s="375"/>
      <c r="H994" s="375"/>
      <c r="I994" s="375"/>
      <c r="J994" s="375"/>
      <c r="K994" s="375"/>
      <c r="L994" s="375"/>
      <c r="M994" s="375"/>
      <c r="N994" s="375"/>
      <c r="O994" s="376"/>
      <c r="P994" s="375"/>
      <c r="Q994" s="375"/>
      <c r="R994" s="375"/>
      <c r="S994" s="375"/>
      <c r="T994" s="375"/>
      <c r="U994" s="375"/>
      <c r="V994" s="375"/>
      <c r="W994" s="375"/>
      <c r="X994" s="375"/>
      <c r="Y994" s="375"/>
      <c r="Z994" s="375"/>
      <c r="AA994" s="376"/>
      <c r="AB994" s="376"/>
      <c r="AC994" s="377"/>
      <c r="AD994" s="377"/>
      <c r="AE994" s="377" t="e">
        <f>IF(#REF!=#REF!,1,0)</f>
        <v>#REF!</v>
      </c>
      <c r="AF994" s="378"/>
      <c r="AG994" s="378"/>
      <c r="AH994" s="378"/>
      <c r="AI994" s="378"/>
    </row>
    <row r="995" spans="2:35" s="379" customFormat="1">
      <c r="B995" s="371"/>
      <c r="C995" s="372"/>
      <c r="D995" s="373"/>
      <c r="E995" s="374"/>
      <c r="F995" s="375"/>
      <c r="G995" s="375"/>
      <c r="H995" s="375"/>
      <c r="I995" s="375"/>
      <c r="J995" s="375"/>
      <c r="K995" s="375"/>
      <c r="L995" s="375"/>
      <c r="M995" s="375"/>
      <c r="N995" s="375"/>
      <c r="O995" s="376"/>
      <c r="P995" s="375"/>
      <c r="Q995" s="375"/>
      <c r="R995" s="375"/>
      <c r="S995" s="375"/>
      <c r="T995" s="375"/>
      <c r="U995" s="375"/>
      <c r="V995" s="375"/>
      <c r="W995" s="375"/>
      <c r="X995" s="375"/>
      <c r="Y995" s="375"/>
      <c r="Z995" s="375"/>
      <c r="AA995" s="376"/>
      <c r="AB995" s="376"/>
      <c r="AC995" s="377"/>
      <c r="AD995" s="377"/>
      <c r="AE995" s="377" t="e">
        <f>IF(#REF!=#REF!,1,0)</f>
        <v>#REF!</v>
      </c>
      <c r="AF995" s="378"/>
      <c r="AG995" s="378"/>
      <c r="AH995" s="378"/>
      <c r="AI995" s="378"/>
    </row>
    <row r="996" spans="2:35" s="379" customFormat="1">
      <c r="B996" s="371"/>
      <c r="C996" s="372"/>
      <c r="D996" s="373"/>
      <c r="E996" s="374"/>
      <c r="F996" s="375"/>
      <c r="G996" s="375"/>
      <c r="H996" s="375"/>
      <c r="I996" s="375"/>
      <c r="J996" s="375"/>
      <c r="K996" s="375"/>
      <c r="L996" s="375"/>
      <c r="M996" s="375"/>
      <c r="N996" s="375"/>
      <c r="O996" s="376"/>
      <c r="P996" s="375"/>
      <c r="Q996" s="375"/>
      <c r="R996" s="375"/>
      <c r="S996" s="375"/>
      <c r="T996" s="375"/>
      <c r="U996" s="375"/>
      <c r="V996" s="375"/>
      <c r="W996" s="375"/>
      <c r="X996" s="375"/>
      <c r="Y996" s="375"/>
      <c r="Z996" s="375"/>
      <c r="AA996" s="376"/>
      <c r="AB996" s="376"/>
      <c r="AC996" s="377"/>
      <c r="AD996" s="377"/>
      <c r="AE996" s="377" t="e">
        <f>IF(#REF!=#REF!,1,0)</f>
        <v>#REF!</v>
      </c>
      <c r="AF996" s="378"/>
      <c r="AG996" s="378"/>
      <c r="AH996" s="378"/>
      <c r="AI996" s="378"/>
    </row>
    <row r="997" spans="2:35" s="379" customFormat="1">
      <c r="B997" s="371"/>
      <c r="C997" s="372"/>
      <c r="D997" s="373"/>
      <c r="E997" s="374"/>
      <c r="F997" s="375"/>
      <c r="G997" s="375"/>
      <c r="H997" s="375"/>
      <c r="I997" s="375"/>
      <c r="J997" s="375"/>
      <c r="K997" s="375"/>
      <c r="L997" s="375"/>
      <c r="M997" s="375"/>
      <c r="N997" s="375"/>
      <c r="O997" s="376"/>
      <c r="P997" s="375"/>
      <c r="Q997" s="375"/>
      <c r="R997" s="375"/>
      <c r="S997" s="375"/>
      <c r="T997" s="375"/>
      <c r="U997" s="375"/>
      <c r="V997" s="375"/>
      <c r="W997" s="375"/>
      <c r="X997" s="375"/>
      <c r="Y997" s="375"/>
      <c r="Z997" s="375"/>
      <c r="AA997" s="376"/>
      <c r="AB997" s="376"/>
      <c r="AC997" s="377"/>
      <c r="AD997" s="377"/>
      <c r="AE997" s="377" t="e">
        <f>IF(#REF!=#REF!,1,0)</f>
        <v>#REF!</v>
      </c>
      <c r="AF997" s="378"/>
      <c r="AG997" s="378"/>
      <c r="AH997" s="378"/>
      <c r="AI997" s="378"/>
    </row>
    <row r="998" spans="2:35" s="379" customFormat="1">
      <c r="B998" s="371"/>
      <c r="C998" s="372"/>
      <c r="D998" s="373"/>
      <c r="E998" s="374"/>
      <c r="F998" s="375"/>
      <c r="G998" s="375"/>
      <c r="H998" s="375"/>
      <c r="I998" s="375"/>
      <c r="J998" s="375"/>
      <c r="K998" s="375"/>
      <c r="L998" s="375"/>
      <c r="M998" s="375"/>
      <c r="N998" s="375"/>
      <c r="O998" s="376"/>
      <c r="P998" s="375"/>
      <c r="Q998" s="375"/>
      <c r="R998" s="375"/>
      <c r="S998" s="375"/>
      <c r="T998" s="375"/>
      <c r="U998" s="375"/>
      <c r="V998" s="375"/>
      <c r="W998" s="375"/>
      <c r="X998" s="375"/>
      <c r="Y998" s="375"/>
      <c r="Z998" s="375"/>
      <c r="AA998" s="376"/>
      <c r="AB998" s="376"/>
      <c r="AC998" s="377"/>
      <c r="AD998" s="377"/>
      <c r="AE998" s="377" t="e">
        <f>IF(#REF!=#REF!,1,0)</f>
        <v>#REF!</v>
      </c>
      <c r="AF998" s="378"/>
      <c r="AG998" s="378"/>
      <c r="AH998" s="378"/>
      <c r="AI998" s="378"/>
    </row>
    <row r="999" spans="2:35" s="379" customFormat="1">
      <c r="B999" s="371"/>
      <c r="C999" s="372"/>
      <c r="D999" s="373"/>
      <c r="E999" s="374"/>
      <c r="F999" s="375"/>
      <c r="G999" s="375"/>
      <c r="H999" s="375"/>
      <c r="I999" s="375"/>
      <c r="J999" s="375"/>
      <c r="K999" s="375"/>
      <c r="L999" s="375"/>
      <c r="M999" s="375"/>
      <c r="N999" s="375"/>
      <c r="O999" s="376"/>
      <c r="P999" s="375"/>
      <c r="Q999" s="375"/>
      <c r="R999" s="375"/>
      <c r="S999" s="375"/>
      <c r="T999" s="375"/>
      <c r="U999" s="375"/>
      <c r="V999" s="375"/>
      <c r="W999" s="375"/>
      <c r="X999" s="375"/>
      <c r="Y999" s="375"/>
      <c r="Z999" s="375"/>
      <c r="AA999" s="376"/>
      <c r="AB999" s="376"/>
      <c r="AC999" s="377"/>
      <c r="AD999" s="377"/>
      <c r="AE999" s="377" t="e">
        <f>IF(#REF!=#REF!,1,0)</f>
        <v>#REF!</v>
      </c>
      <c r="AF999" s="378"/>
      <c r="AG999" s="378"/>
      <c r="AH999" s="378"/>
      <c r="AI999" s="378"/>
    </row>
    <row r="1000" spans="2:35" s="379" customFormat="1">
      <c r="B1000" s="371"/>
      <c r="C1000" s="372"/>
      <c r="D1000" s="373"/>
      <c r="E1000" s="374"/>
      <c r="F1000" s="375"/>
      <c r="G1000" s="375"/>
      <c r="H1000" s="375"/>
      <c r="I1000" s="375"/>
      <c r="J1000" s="375"/>
      <c r="K1000" s="375"/>
      <c r="L1000" s="375"/>
      <c r="M1000" s="375"/>
      <c r="N1000" s="375"/>
      <c r="O1000" s="376"/>
      <c r="P1000" s="375"/>
      <c r="Q1000" s="375"/>
      <c r="R1000" s="375"/>
      <c r="S1000" s="375"/>
      <c r="T1000" s="375"/>
      <c r="U1000" s="375"/>
      <c r="V1000" s="375"/>
      <c r="W1000" s="375"/>
      <c r="X1000" s="375"/>
      <c r="Y1000" s="375"/>
      <c r="Z1000" s="375"/>
      <c r="AA1000" s="376"/>
      <c r="AB1000" s="376"/>
      <c r="AC1000" s="377"/>
      <c r="AD1000" s="377"/>
      <c r="AE1000" s="377" t="e">
        <f>IF(#REF!=#REF!,1,0)</f>
        <v>#REF!</v>
      </c>
      <c r="AF1000" s="378"/>
      <c r="AG1000" s="378"/>
      <c r="AH1000" s="378"/>
      <c r="AI1000" s="378"/>
    </row>
    <row r="1001" spans="2:35" s="379" customFormat="1">
      <c r="B1001" s="371"/>
      <c r="C1001" s="372"/>
      <c r="D1001" s="373"/>
      <c r="E1001" s="374"/>
      <c r="F1001" s="375"/>
      <c r="G1001" s="375"/>
      <c r="H1001" s="375"/>
      <c r="I1001" s="375"/>
      <c r="J1001" s="375"/>
      <c r="K1001" s="375"/>
      <c r="L1001" s="375"/>
      <c r="M1001" s="375"/>
      <c r="N1001" s="375"/>
      <c r="O1001" s="376"/>
      <c r="P1001" s="375"/>
      <c r="Q1001" s="375"/>
      <c r="R1001" s="375"/>
      <c r="S1001" s="375"/>
      <c r="T1001" s="375"/>
      <c r="U1001" s="375"/>
      <c r="V1001" s="375"/>
      <c r="W1001" s="375"/>
      <c r="X1001" s="375"/>
      <c r="Y1001" s="375"/>
      <c r="Z1001" s="375"/>
      <c r="AA1001" s="376"/>
      <c r="AB1001" s="376"/>
      <c r="AC1001" s="377"/>
      <c r="AD1001" s="377"/>
      <c r="AE1001" s="377" t="e">
        <f>IF(#REF!=#REF!,1,0)</f>
        <v>#REF!</v>
      </c>
      <c r="AF1001" s="378"/>
      <c r="AG1001" s="378"/>
      <c r="AH1001" s="378"/>
      <c r="AI1001" s="378"/>
    </row>
    <row r="1002" spans="2:35" s="379" customFormat="1">
      <c r="B1002" s="371"/>
      <c r="C1002" s="372"/>
      <c r="D1002" s="373"/>
      <c r="E1002" s="374"/>
      <c r="F1002" s="375"/>
      <c r="G1002" s="375"/>
      <c r="H1002" s="375"/>
      <c r="I1002" s="375"/>
      <c r="J1002" s="375"/>
      <c r="K1002" s="375"/>
      <c r="L1002" s="375"/>
      <c r="M1002" s="375"/>
      <c r="N1002" s="375"/>
      <c r="O1002" s="376"/>
      <c r="P1002" s="375"/>
      <c r="Q1002" s="375"/>
      <c r="R1002" s="375"/>
      <c r="S1002" s="375"/>
      <c r="T1002" s="375"/>
      <c r="U1002" s="375"/>
      <c r="V1002" s="375"/>
      <c r="W1002" s="375"/>
      <c r="X1002" s="375"/>
      <c r="Y1002" s="375"/>
      <c r="Z1002" s="375"/>
      <c r="AA1002" s="376"/>
      <c r="AB1002" s="376"/>
      <c r="AC1002" s="377"/>
      <c r="AD1002" s="377"/>
      <c r="AE1002" s="377" t="e">
        <f>IF(#REF!=#REF!,1,0)</f>
        <v>#REF!</v>
      </c>
      <c r="AF1002" s="378"/>
      <c r="AG1002" s="378"/>
      <c r="AH1002" s="378"/>
      <c r="AI1002" s="378"/>
    </row>
    <row r="1003" spans="2:35" s="379" customFormat="1">
      <c r="B1003" s="371"/>
      <c r="C1003" s="372"/>
      <c r="D1003" s="373"/>
      <c r="E1003" s="374"/>
      <c r="F1003" s="375"/>
      <c r="G1003" s="375"/>
      <c r="H1003" s="375"/>
      <c r="I1003" s="375"/>
      <c r="J1003" s="375"/>
      <c r="K1003" s="375"/>
      <c r="L1003" s="375"/>
      <c r="M1003" s="375"/>
      <c r="N1003" s="375"/>
      <c r="O1003" s="376"/>
      <c r="P1003" s="375"/>
      <c r="Q1003" s="375"/>
      <c r="R1003" s="375"/>
      <c r="S1003" s="375"/>
      <c r="T1003" s="375"/>
      <c r="U1003" s="375"/>
      <c r="V1003" s="375"/>
      <c r="W1003" s="375"/>
      <c r="X1003" s="375"/>
      <c r="Y1003" s="375"/>
      <c r="Z1003" s="375"/>
      <c r="AA1003" s="376"/>
      <c r="AB1003" s="376"/>
      <c r="AC1003" s="377"/>
      <c r="AD1003" s="377"/>
      <c r="AE1003" s="377" t="e">
        <f>IF(#REF!=#REF!,1,0)</f>
        <v>#REF!</v>
      </c>
      <c r="AF1003" s="378"/>
      <c r="AG1003" s="378"/>
      <c r="AH1003" s="378"/>
      <c r="AI1003" s="378"/>
    </row>
    <row r="1004" spans="2:35" s="379" customFormat="1">
      <c r="B1004" s="371"/>
      <c r="C1004" s="372"/>
      <c r="D1004" s="373"/>
      <c r="E1004" s="374"/>
      <c r="F1004" s="375"/>
      <c r="G1004" s="375"/>
      <c r="H1004" s="375"/>
      <c r="I1004" s="375"/>
      <c r="J1004" s="375"/>
      <c r="K1004" s="375"/>
      <c r="L1004" s="375"/>
      <c r="M1004" s="375"/>
      <c r="N1004" s="375"/>
      <c r="O1004" s="376"/>
      <c r="P1004" s="375"/>
      <c r="Q1004" s="375"/>
      <c r="R1004" s="375"/>
      <c r="S1004" s="375"/>
      <c r="T1004" s="375"/>
      <c r="U1004" s="375"/>
      <c r="V1004" s="375"/>
      <c r="W1004" s="375"/>
      <c r="X1004" s="375"/>
      <c r="Y1004" s="375"/>
      <c r="Z1004" s="375"/>
      <c r="AA1004" s="376"/>
      <c r="AB1004" s="376"/>
      <c r="AC1004" s="377"/>
      <c r="AD1004" s="377"/>
      <c r="AE1004" s="377" t="e">
        <f>IF(#REF!=#REF!,1,0)</f>
        <v>#REF!</v>
      </c>
      <c r="AF1004" s="378"/>
      <c r="AG1004" s="378"/>
      <c r="AH1004" s="378"/>
      <c r="AI1004" s="378"/>
    </row>
    <row r="1005" spans="2:35" s="379" customFormat="1">
      <c r="B1005" s="371"/>
      <c r="C1005" s="372"/>
      <c r="D1005" s="373"/>
      <c r="E1005" s="374"/>
      <c r="F1005" s="375"/>
      <c r="G1005" s="375"/>
      <c r="H1005" s="375"/>
      <c r="I1005" s="375"/>
      <c r="J1005" s="375"/>
      <c r="K1005" s="375"/>
      <c r="L1005" s="375"/>
      <c r="M1005" s="375"/>
      <c r="N1005" s="375"/>
      <c r="O1005" s="376"/>
      <c r="P1005" s="375"/>
      <c r="Q1005" s="375"/>
      <c r="R1005" s="375"/>
      <c r="S1005" s="375"/>
      <c r="T1005" s="375"/>
      <c r="U1005" s="375"/>
      <c r="V1005" s="375"/>
      <c r="W1005" s="375"/>
      <c r="X1005" s="375"/>
      <c r="Y1005" s="375"/>
      <c r="Z1005" s="375"/>
      <c r="AA1005" s="376"/>
      <c r="AB1005" s="376"/>
      <c r="AC1005" s="377"/>
      <c r="AD1005" s="377"/>
      <c r="AE1005" s="377" t="e">
        <f>IF(#REF!=#REF!,1,0)</f>
        <v>#REF!</v>
      </c>
      <c r="AF1005" s="378"/>
      <c r="AG1005" s="378"/>
      <c r="AH1005" s="378"/>
      <c r="AI1005" s="378"/>
    </row>
    <row r="1006" spans="2:35" s="379" customFormat="1">
      <c r="B1006" s="371"/>
      <c r="C1006" s="372"/>
      <c r="D1006" s="373"/>
      <c r="E1006" s="374"/>
      <c r="F1006" s="375"/>
      <c r="G1006" s="375"/>
      <c r="H1006" s="375"/>
      <c r="I1006" s="375"/>
      <c r="J1006" s="375"/>
      <c r="K1006" s="375"/>
      <c r="L1006" s="375"/>
      <c r="M1006" s="375"/>
      <c r="N1006" s="375"/>
      <c r="O1006" s="376"/>
      <c r="P1006" s="375"/>
      <c r="Q1006" s="375"/>
      <c r="R1006" s="375"/>
      <c r="S1006" s="375"/>
      <c r="T1006" s="375"/>
      <c r="U1006" s="375"/>
      <c r="V1006" s="375"/>
      <c r="W1006" s="375"/>
      <c r="X1006" s="375"/>
      <c r="Y1006" s="375"/>
      <c r="Z1006" s="375"/>
      <c r="AA1006" s="376"/>
      <c r="AB1006" s="376"/>
      <c r="AC1006" s="377"/>
      <c r="AD1006" s="377"/>
      <c r="AE1006" s="377" t="e">
        <f>IF(#REF!=#REF!,1,0)</f>
        <v>#REF!</v>
      </c>
      <c r="AF1006" s="378"/>
      <c r="AG1006" s="378"/>
      <c r="AH1006" s="378"/>
      <c r="AI1006" s="378"/>
    </row>
    <row r="1007" spans="2:35" s="379" customFormat="1">
      <c r="B1007" s="371"/>
      <c r="C1007" s="372"/>
      <c r="D1007" s="373"/>
      <c r="E1007" s="374"/>
      <c r="F1007" s="375"/>
      <c r="G1007" s="375"/>
      <c r="H1007" s="375"/>
      <c r="I1007" s="375"/>
      <c r="J1007" s="375"/>
      <c r="K1007" s="375"/>
      <c r="L1007" s="375"/>
      <c r="M1007" s="375"/>
      <c r="N1007" s="375"/>
      <c r="O1007" s="376"/>
      <c r="P1007" s="375"/>
      <c r="Q1007" s="375"/>
      <c r="R1007" s="375"/>
      <c r="S1007" s="375"/>
      <c r="T1007" s="375"/>
      <c r="U1007" s="375"/>
      <c r="V1007" s="375"/>
      <c r="W1007" s="375"/>
      <c r="X1007" s="375"/>
      <c r="Y1007" s="375"/>
      <c r="Z1007" s="375"/>
      <c r="AA1007" s="376"/>
      <c r="AB1007" s="376"/>
      <c r="AC1007" s="377"/>
      <c r="AD1007" s="377"/>
      <c r="AE1007" s="377" t="e">
        <f>IF(#REF!=#REF!,1,0)</f>
        <v>#REF!</v>
      </c>
      <c r="AF1007" s="378"/>
      <c r="AG1007" s="378"/>
      <c r="AH1007" s="378"/>
      <c r="AI1007" s="378"/>
    </row>
    <row r="1008" spans="2:35" s="379" customFormat="1">
      <c r="B1008" s="371"/>
      <c r="C1008" s="372"/>
      <c r="D1008" s="373"/>
      <c r="E1008" s="374"/>
      <c r="F1008" s="375"/>
      <c r="G1008" s="375"/>
      <c r="H1008" s="375"/>
      <c r="I1008" s="375"/>
      <c r="J1008" s="375"/>
      <c r="K1008" s="375"/>
      <c r="L1008" s="375"/>
      <c r="M1008" s="375"/>
      <c r="N1008" s="375"/>
      <c r="O1008" s="376"/>
      <c r="P1008" s="375"/>
      <c r="Q1008" s="375"/>
      <c r="R1008" s="375"/>
      <c r="S1008" s="375"/>
      <c r="T1008" s="375"/>
      <c r="U1008" s="375"/>
      <c r="V1008" s="375"/>
      <c r="W1008" s="375"/>
      <c r="X1008" s="375"/>
      <c r="Y1008" s="375"/>
      <c r="Z1008" s="375"/>
      <c r="AA1008" s="376"/>
      <c r="AB1008" s="376"/>
      <c r="AC1008" s="377"/>
      <c r="AD1008" s="377"/>
      <c r="AE1008" s="377" t="e">
        <f>IF(#REF!=#REF!,1,0)</f>
        <v>#REF!</v>
      </c>
      <c r="AF1008" s="378"/>
      <c r="AG1008" s="378"/>
      <c r="AH1008" s="378"/>
      <c r="AI1008" s="378"/>
    </row>
    <row r="1009" spans="2:35" s="379" customFormat="1">
      <c r="B1009" s="371"/>
      <c r="C1009" s="372"/>
      <c r="D1009" s="373"/>
      <c r="E1009" s="374"/>
      <c r="F1009" s="375"/>
      <c r="G1009" s="375"/>
      <c r="H1009" s="375"/>
      <c r="I1009" s="375"/>
      <c r="J1009" s="375"/>
      <c r="K1009" s="375"/>
      <c r="L1009" s="375"/>
      <c r="M1009" s="375"/>
      <c r="N1009" s="375"/>
      <c r="O1009" s="376"/>
      <c r="P1009" s="375"/>
      <c r="Q1009" s="375"/>
      <c r="R1009" s="375"/>
      <c r="S1009" s="375"/>
      <c r="T1009" s="375"/>
      <c r="U1009" s="375"/>
      <c r="V1009" s="375"/>
      <c r="W1009" s="375"/>
      <c r="X1009" s="375"/>
      <c r="Y1009" s="375"/>
      <c r="Z1009" s="375"/>
      <c r="AA1009" s="376"/>
      <c r="AB1009" s="376"/>
      <c r="AC1009" s="377"/>
      <c r="AD1009" s="377"/>
      <c r="AE1009" s="377" t="e">
        <f>IF(#REF!=#REF!,1,0)</f>
        <v>#REF!</v>
      </c>
      <c r="AF1009" s="378"/>
      <c r="AG1009" s="378"/>
      <c r="AH1009" s="378"/>
      <c r="AI1009" s="378"/>
    </row>
    <row r="1010" spans="2:35" s="379" customFormat="1">
      <c r="B1010" s="371"/>
      <c r="C1010" s="372"/>
      <c r="D1010" s="373"/>
      <c r="E1010" s="374"/>
      <c r="F1010" s="375"/>
      <c r="G1010" s="375"/>
      <c r="H1010" s="375"/>
      <c r="I1010" s="375"/>
      <c r="J1010" s="375"/>
      <c r="K1010" s="375"/>
      <c r="L1010" s="375"/>
      <c r="M1010" s="375"/>
      <c r="N1010" s="375"/>
      <c r="O1010" s="376"/>
      <c r="P1010" s="375"/>
      <c r="Q1010" s="375"/>
      <c r="R1010" s="375"/>
      <c r="S1010" s="375"/>
      <c r="T1010" s="375"/>
      <c r="U1010" s="375"/>
      <c r="V1010" s="375"/>
      <c r="W1010" s="375"/>
      <c r="X1010" s="375"/>
      <c r="Y1010" s="375"/>
      <c r="Z1010" s="375"/>
      <c r="AA1010" s="376"/>
      <c r="AB1010" s="376"/>
      <c r="AC1010" s="377"/>
      <c r="AD1010" s="377"/>
      <c r="AE1010" s="377" t="e">
        <f>IF(#REF!=#REF!,1,0)</f>
        <v>#REF!</v>
      </c>
      <c r="AF1010" s="378"/>
      <c r="AG1010" s="378"/>
      <c r="AH1010" s="378"/>
      <c r="AI1010" s="378"/>
    </row>
    <row r="1011" spans="2:35" s="379" customFormat="1">
      <c r="B1011" s="371"/>
      <c r="C1011" s="372"/>
      <c r="D1011" s="373"/>
      <c r="E1011" s="374"/>
      <c r="F1011" s="375"/>
      <c r="G1011" s="375"/>
      <c r="H1011" s="375"/>
      <c r="I1011" s="375"/>
      <c r="J1011" s="375"/>
      <c r="K1011" s="375"/>
      <c r="L1011" s="375"/>
      <c r="M1011" s="375"/>
      <c r="N1011" s="375"/>
      <c r="O1011" s="376"/>
      <c r="P1011" s="375"/>
      <c r="Q1011" s="375"/>
      <c r="R1011" s="375"/>
      <c r="S1011" s="375"/>
      <c r="T1011" s="375"/>
      <c r="U1011" s="375"/>
      <c r="V1011" s="375"/>
      <c r="W1011" s="375"/>
      <c r="X1011" s="375"/>
      <c r="Y1011" s="375"/>
      <c r="Z1011" s="375"/>
      <c r="AA1011" s="376"/>
      <c r="AB1011" s="376"/>
      <c r="AC1011" s="377"/>
      <c r="AD1011" s="377"/>
      <c r="AE1011" s="377" t="e">
        <f>IF(#REF!=#REF!,1,0)</f>
        <v>#REF!</v>
      </c>
      <c r="AF1011" s="378"/>
      <c r="AG1011" s="378"/>
      <c r="AH1011" s="378"/>
      <c r="AI1011" s="378"/>
    </row>
    <row r="1012" spans="2:35" s="379" customFormat="1">
      <c r="B1012" s="371"/>
      <c r="C1012" s="372"/>
      <c r="D1012" s="373"/>
      <c r="E1012" s="374"/>
      <c r="F1012" s="375"/>
      <c r="G1012" s="375"/>
      <c r="H1012" s="375"/>
      <c r="I1012" s="375"/>
      <c r="J1012" s="375"/>
      <c r="K1012" s="375"/>
      <c r="L1012" s="375"/>
      <c r="M1012" s="375"/>
      <c r="N1012" s="375"/>
      <c r="O1012" s="376"/>
      <c r="P1012" s="375"/>
      <c r="Q1012" s="375"/>
      <c r="R1012" s="375"/>
      <c r="S1012" s="375"/>
      <c r="T1012" s="375"/>
      <c r="U1012" s="375"/>
      <c r="V1012" s="375"/>
      <c r="W1012" s="375"/>
      <c r="X1012" s="375"/>
      <c r="Y1012" s="375"/>
      <c r="Z1012" s="375"/>
      <c r="AA1012" s="376"/>
      <c r="AB1012" s="376"/>
      <c r="AC1012" s="377"/>
      <c r="AD1012" s="377"/>
      <c r="AE1012" s="377" t="e">
        <f>IF(#REF!=#REF!,1,0)</f>
        <v>#REF!</v>
      </c>
      <c r="AF1012" s="378"/>
      <c r="AG1012" s="378"/>
      <c r="AH1012" s="378"/>
      <c r="AI1012" s="378"/>
    </row>
    <row r="1013" spans="2:35" s="379" customFormat="1">
      <c r="B1013" s="371"/>
      <c r="C1013" s="372"/>
      <c r="D1013" s="373"/>
      <c r="E1013" s="374"/>
      <c r="F1013" s="375"/>
      <c r="G1013" s="375"/>
      <c r="H1013" s="375"/>
      <c r="I1013" s="375"/>
      <c r="J1013" s="375"/>
      <c r="K1013" s="375"/>
      <c r="L1013" s="375"/>
      <c r="M1013" s="375"/>
      <c r="N1013" s="375"/>
      <c r="O1013" s="376"/>
      <c r="P1013" s="375"/>
      <c r="Q1013" s="375"/>
      <c r="R1013" s="375"/>
      <c r="S1013" s="375"/>
      <c r="T1013" s="375"/>
      <c r="U1013" s="375"/>
      <c r="V1013" s="375"/>
      <c r="W1013" s="375"/>
      <c r="X1013" s="375"/>
      <c r="Y1013" s="375"/>
      <c r="Z1013" s="375"/>
      <c r="AA1013" s="376"/>
      <c r="AB1013" s="376"/>
      <c r="AC1013" s="377"/>
      <c r="AD1013" s="377"/>
      <c r="AE1013" s="377" t="e">
        <f>IF(#REF!=#REF!,1,0)</f>
        <v>#REF!</v>
      </c>
      <c r="AF1013" s="378"/>
      <c r="AG1013" s="378"/>
      <c r="AH1013" s="378"/>
      <c r="AI1013" s="378"/>
    </row>
    <row r="1014" spans="2:35" s="379" customFormat="1">
      <c r="B1014" s="371"/>
      <c r="C1014" s="372"/>
      <c r="D1014" s="373"/>
      <c r="E1014" s="374"/>
      <c r="F1014" s="375"/>
      <c r="G1014" s="375"/>
      <c r="H1014" s="375"/>
      <c r="I1014" s="375"/>
      <c r="J1014" s="375"/>
      <c r="K1014" s="375"/>
      <c r="L1014" s="375"/>
      <c r="M1014" s="375"/>
      <c r="N1014" s="375"/>
      <c r="O1014" s="376"/>
      <c r="P1014" s="375"/>
      <c r="Q1014" s="375"/>
      <c r="R1014" s="375"/>
      <c r="S1014" s="375"/>
      <c r="T1014" s="375"/>
      <c r="U1014" s="375"/>
      <c r="V1014" s="375"/>
      <c r="W1014" s="375"/>
      <c r="X1014" s="375"/>
      <c r="Y1014" s="375"/>
      <c r="Z1014" s="375"/>
      <c r="AA1014" s="376"/>
      <c r="AB1014" s="376"/>
      <c r="AC1014" s="377"/>
      <c r="AD1014" s="377"/>
      <c r="AE1014" s="377" t="e">
        <f>IF(#REF!=#REF!,1,0)</f>
        <v>#REF!</v>
      </c>
      <c r="AF1014" s="378"/>
      <c r="AG1014" s="378"/>
      <c r="AH1014" s="378"/>
      <c r="AI1014" s="378"/>
    </row>
    <row r="1015" spans="2:35" s="379" customFormat="1">
      <c r="B1015" s="371"/>
      <c r="C1015" s="372"/>
      <c r="D1015" s="373"/>
      <c r="E1015" s="374"/>
      <c r="F1015" s="375"/>
      <c r="G1015" s="375"/>
      <c r="H1015" s="375"/>
      <c r="I1015" s="375"/>
      <c r="J1015" s="375"/>
      <c r="K1015" s="375"/>
      <c r="L1015" s="375"/>
      <c r="M1015" s="375"/>
      <c r="N1015" s="375"/>
      <c r="O1015" s="376"/>
      <c r="P1015" s="375"/>
      <c r="Q1015" s="375"/>
      <c r="R1015" s="375"/>
      <c r="S1015" s="375"/>
      <c r="T1015" s="375"/>
      <c r="U1015" s="375"/>
      <c r="V1015" s="375"/>
      <c r="W1015" s="375"/>
      <c r="X1015" s="375"/>
      <c r="Y1015" s="375"/>
      <c r="Z1015" s="375"/>
      <c r="AA1015" s="376"/>
      <c r="AB1015" s="376"/>
      <c r="AC1015" s="377"/>
      <c r="AD1015" s="377"/>
      <c r="AE1015" s="377" t="e">
        <f>IF(#REF!=#REF!,1,0)</f>
        <v>#REF!</v>
      </c>
      <c r="AF1015" s="378"/>
      <c r="AG1015" s="378"/>
      <c r="AH1015" s="378"/>
      <c r="AI1015" s="378"/>
    </row>
    <row r="1016" spans="2:35" s="379" customFormat="1">
      <c r="B1016" s="371"/>
      <c r="C1016" s="372"/>
      <c r="D1016" s="373"/>
      <c r="E1016" s="374"/>
      <c r="F1016" s="375"/>
      <c r="G1016" s="375"/>
      <c r="H1016" s="375"/>
      <c r="I1016" s="375"/>
      <c r="J1016" s="375"/>
      <c r="K1016" s="375"/>
      <c r="L1016" s="375"/>
      <c r="M1016" s="375"/>
      <c r="N1016" s="375"/>
      <c r="O1016" s="376"/>
      <c r="P1016" s="375"/>
      <c r="Q1016" s="375"/>
      <c r="R1016" s="375"/>
      <c r="S1016" s="375"/>
      <c r="T1016" s="375"/>
      <c r="U1016" s="375"/>
      <c r="V1016" s="375"/>
      <c r="W1016" s="375"/>
      <c r="X1016" s="375"/>
      <c r="Y1016" s="375"/>
      <c r="Z1016" s="375"/>
      <c r="AA1016" s="376"/>
      <c r="AB1016" s="376"/>
      <c r="AC1016" s="377"/>
      <c r="AD1016" s="377"/>
      <c r="AE1016" s="377" t="e">
        <f>IF(#REF!=#REF!,1,0)</f>
        <v>#REF!</v>
      </c>
      <c r="AF1016" s="378"/>
      <c r="AG1016" s="378"/>
      <c r="AH1016" s="378"/>
      <c r="AI1016" s="378"/>
    </row>
    <row r="1017" spans="2:35" s="379" customFormat="1">
      <c r="B1017" s="371"/>
      <c r="C1017" s="372"/>
      <c r="D1017" s="373"/>
      <c r="E1017" s="374"/>
      <c r="F1017" s="375"/>
      <c r="G1017" s="375"/>
      <c r="H1017" s="375"/>
      <c r="I1017" s="375"/>
      <c r="J1017" s="375"/>
      <c r="K1017" s="375"/>
      <c r="L1017" s="375"/>
      <c r="M1017" s="375"/>
      <c r="N1017" s="375"/>
      <c r="O1017" s="376"/>
      <c r="P1017" s="375"/>
      <c r="Q1017" s="375"/>
      <c r="R1017" s="375"/>
      <c r="S1017" s="375"/>
      <c r="T1017" s="375"/>
      <c r="U1017" s="375"/>
      <c r="V1017" s="375"/>
      <c r="W1017" s="375"/>
      <c r="X1017" s="375"/>
      <c r="Y1017" s="375"/>
      <c r="Z1017" s="375"/>
      <c r="AA1017" s="376"/>
      <c r="AB1017" s="376"/>
      <c r="AC1017" s="377"/>
      <c r="AD1017" s="377"/>
      <c r="AE1017" s="377" t="e">
        <f>IF(#REF!=#REF!,1,0)</f>
        <v>#REF!</v>
      </c>
      <c r="AF1017" s="378"/>
      <c r="AG1017" s="378"/>
      <c r="AH1017" s="378"/>
      <c r="AI1017" s="378"/>
    </row>
    <row r="1018" spans="2:35" s="379" customFormat="1">
      <c r="B1018" s="371"/>
      <c r="C1018" s="372"/>
      <c r="D1018" s="373"/>
      <c r="E1018" s="374"/>
      <c r="F1018" s="375"/>
      <c r="G1018" s="375"/>
      <c r="H1018" s="375"/>
      <c r="I1018" s="375"/>
      <c r="J1018" s="375"/>
      <c r="K1018" s="375"/>
      <c r="L1018" s="375"/>
      <c r="M1018" s="375"/>
      <c r="N1018" s="375"/>
      <c r="O1018" s="376"/>
      <c r="P1018" s="375"/>
      <c r="Q1018" s="375"/>
      <c r="R1018" s="375"/>
      <c r="S1018" s="375"/>
      <c r="T1018" s="375"/>
      <c r="U1018" s="375"/>
      <c r="V1018" s="375"/>
      <c r="W1018" s="375"/>
      <c r="X1018" s="375"/>
      <c r="Y1018" s="375"/>
      <c r="Z1018" s="375"/>
      <c r="AA1018" s="376"/>
      <c r="AB1018" s="376"/>
      <c r="AC1018" s="377"/>
      <c r="AD1018" s="377"/>
      <c r="AE1018" s="377" t="e">
        <f>IF(#REF!=#REF!,1,0)</f>
        <v>#REF!</v>
      </c>
      <c r="AF1018" s="378"/>
      <c r="AG1018" s="378"/>
      <c r="AH1018" s="378"/>
      <c r="AI1018" s="378"/>
    </row>
    <row r="1019" spans="2:35" s="379" customFormat="1">
      <c r="B1019" s="371"/>
      <c r="C1019" s="372"/>
      <c r="D1019" s="373"/>
      <c r="E1019" s="374"/>
      <c r="F1019" s="375"/>
      <c r="G1019" s="375"/>
      <c r="H1019" s="375"/>
      <c r="I1019" s="375"/>
      <c r="J1019" s="375"/>
      <c r="K1019" s="375"/>
      <c r="L1019" s="375"/>
      <c r="M1019" s="375"/>
      <c r="N1019" s="375"/>
      <c r="O1019" s="376"/>
      <c r="P1019" s="375"/>
      <c r="Q1019" s="375"/>
      <c r="R1019" s="375"/>
      <c r="S1019" s="375"/>
      <c r="T1019" s="375"/>
      <c r="U1019" s="375"/>
      <c r="V1019" s="375"/>
      <c r="W1019" s="375"/>
      <c r="X1019" s="375"/>
      <c r="Y1019" s="375"/>
      <c r="Z1019" s="375"/>
      <c r="AA1019" s="376"/>
      <c r="AB1019" s="376"/>
      <c r="AC1019" s="377"/>
      <c r="AD1019" s="377"/>
      <c r="AE1019" s="377" t="e">
        <f>IF(#REF!=#REF!,1,0)</f>
        <v>#REF!</v>
      </c>
      <c r="AF1019" s="378"/>
      <c r="AG1019" s="378"/>
      <c r="AH1019" s="378"/>
      <c r="AI1019" s="378"/>
    </row>
    <row r="1020" spans="2:35" s="379" customFormat="1">
      <c r="B1020" s="371"/>
      <c r="C1020" s="372"/>
      <c r="D1020" s="373"/>
      <c r="E1020" s="374"/>
      <c r="F1020" s="375"/>
      <c r="G1020" s="375"/>
      <c r="H1020" s="375"/>
      <c r="I1020" s="375"/>
      <c r="J1020" s="375"/>
      <c r="K1020" s="375"/>
      <c r="L1020" s="375"/>
      <c r="M1020" s="375"/>
      <c r="N1020" s="375"/>
      <c r="O1020" s="376"/>
      <c r="P1020" s="375"/>
      <c r="Q1020" s="375"/>
      <c r="R1020" s="375"/>
      <c r="S1020" s="375"/>
      <c r="T1020" s="375"/>
      <c r="U1020" s="375"/>
      <c r="V1020" s="375"/>
      <c r="W1020" s="375"/>
      <c r="X1020" s="375"/>
      <c r="Y1020" s="375"/>
      <c r="Z1020" s="375"/>
      <c r="AA1020" s="376"/>
      <c r="AB1020" s="376"/>
      <c r="AC1020" s="377"/>
      <c r="AD1020" s="377"/>
      <c r="AE1020" s="377" t="e">
        <f>IF(#REF!=#REF!,1,0)</f>
        <v>#REF!</v>
      </c>
      <c r="AF1020" s="378"/>
      <c r="AG1020" s="378"/>
      <c r="AH1020" s="378"/>
      <c r="AI1020" s="378"/>
    </row>
    <row r="1021" spans="2:35" s="379" customFormat="1">
      <c r="B1021" s="371"/>
      <c r="C1021" s="372"/>
      <c r="D1021" s="373"/>
      <c r="E1021" s="374"/>
      <c r="F1021" s="375"/>
      <c r="G1021" s="375"/>
      <c r="H1021" s="375"/>
      <c r="I1021" s="375"/>
      <c r="J1021" s="375"/>
      <c r="K1021" s="375"/>
      <c r="L1021" s="375"/>
      <c r="M1021" s="375"/>
      <c r="N1021" s="375"/>
      <c r="O1021" s="376"/>
      <c r="P1021" s="375"/>
      <c r="Q1021" s="375"/>
      <c r="R1021" s="375"/>
      <c r="S1021" s="375"/>
      <c r="T1021" s="375"/>
      <c r="U1021" s="375"/>
      <c r="V1021" s="375"/>
      <c r="W1021" s="375"/>
      <c r="X1021" s="375"/>
      <c r="Y1021" s="375"/>
      <c r="Z1021" s="375"/>
      <c r="AA1021" s="376"/>
      <c r="AB1021" s="376"/>
      <c r="AC1021" s="377"/>
      <c r="AD1021" s="377"/>
      <c r="AE1021" s="377" t="e">
        <f>IF(#REF!=#REF!,1,0)</f>
        <v>#REF!</v>
      </c>
      <c r="AF1021" s="378"/>
      <c r="AG1021" s="378"/>
      <c r="AH1021" s="378"/>
      <c r="AI1021" s="378"/>
    </row>
    <row r="1022" spans="2:35" s="379" customFormat="1">
      <c r="B1022" s="371"/>
      <c r="C1022" s="372"/>
      <c r="D1022" s="373"/>
      <c r="E1022" s="374"/>
      <c r="F1022" s="375"/>
      <c r="G1022" s="375"/>
      <c r="H1022" s="375"/>
      <c r="I1022" s="375"/>
      <c r="J1022" s="375"/>
      <c r="K1022" s="375"/>
      <c r="L1022" s="375"/>
      <c r="M1022" s="375"/>
      <c r="N1022" s="375"/>
      <c r="O1022" s="376"/>
      <c r="P1022" s="375"/>
      <c r="Q1022" s="375"/>
      <c r="R1022" s="375"/>
      <c r="S1022" s="375"/>
      <c r="T1022" s="375"/>
      <c r="U1022" s="375"/>
      <c r="V1022" s="375"/>
      <c r="W1022" s="375"/>
      <c r="X1022" s="375"/>
      <c r="Y1022" s="375"/>
      <c r="Z1022" s="375"/>
      <c r="AA1022" s="376"/>
      <c r="AB1022" s="376"/>
      <c r="AC1022" s="377"/>
      <c r="AD1022" s="377"/>
      <c r="AE1022" s="377" t="e">
        <f>IF(#REF!=#REF!,1,0)</f>
        <v>#REF!</v>
      </c>
      <c r="AF1022" s="378"/>
      <c r="AG1022" s="378"/>
      <c r="AH1022" s="378"/>
      <c r="AI1022" s="378"/>
    </row>
    <row r="1023" spans="2:35" s="379" customFormat="1">
      <c r="B1023" s="371"/>
      <c r="C1023" s="372"/>
      <c r="D1023" s="373"/>
      <c r="E1023" s="374"/>
      <c r="F1023" s="375"/>
      <c r="G1023" s="375"/>
      <c r="H1023" s="375"/>
      <c r="I1023" s="375"/>
      <c r="J1023" s="375"/>
      <c r="K1023" s="375"/>
      <c r="L1023" s="375"/>
      <c r="M1023" s="375"/>
      <c r="N1023" s="375"/>
      <c r="O1023" s="376"/>
      <c r="P1023" s="375"/>
      <c r="Q1023" s="375"/>
      <c r="R1023" s="375"/>
      <c r="S1023" s="375"/>
      <c r="T1023" s="375"/>
      <c r="U1023" s="375"/>
      <c r="V1023" s="375"/>
      <c r="W1023" s="375"/>
      <c r="X1023" s="375"/>
      <c r="Y1023" s="375"/>
      <c r="Z1023" s="375"/>
      <c r="AA1023" s="376"/>
      <c r="AB1023" s="376"/>
      <c r="AC1023" s="377"/>
      <c r="AD1023" s="377"/>
      <c r="AE1023" s="377" t="e">
        <f>IF(#REF!=#REF!,1,0)</f>
        <v>#REF!</v>
      </c>
      <c r="AF1023" s="378"/>
      <c r="AG1023" s="378"/>
      <c r="AH1023" s="378"/>
      <c r="AI1023" s="378"/>
    </row>
    <row r="1024" spans="2:35" s="379" customFormat="1">
      <c r="B1024" s="371"/>
      <c r="C1024" s="372"/>
      <c r="D1024" s="373"/>
      <c r="E1024" s="374"/>
      <c r="F1024" s="375"/>
      <c r="G1024" s="375"/>
      <c r="H1024" s="375"/>
      <c r="I1024" s="375"/>
      <c r="J1024" s="375"/>
      <c r="K1024" s="375"/>
      <c r="L1024" s="375"/>
      <c r="M1024" s="375"/>
      <c r="N1024" s="375"/>
      <c r="O1024" s="376"/>
      <c r="P1024" s="375"/>
      <c r="Q1024" s="375"/>
      <c r="R1024" s="375"/>
      <c r="S1024" s="375"/>
      <c r="T1024" s="375"/>
      <c r="U1024" s="375"/>
      <c r="V1024" s="375"/>
      <c r="W1024" s="375"/>
      <c r="X1024" s="375"/>
      <c r="Y1024" s="375"/>
      <c r="Z1024" s="375"/>
      <c r="AA1024" s="376"/>
      <c r="AB1024" s="376"/>
      <c r="AC1024" s="377"/>
      <c r="AD1024" s="377"/>
      <c r="AE1024" s="377" t="e">
        <f>IF(#REF!=#REF!,1,0)</f>
        <v>#REF!</v>
      </c>
      <c r="AF1024" s="378"/>
      <c r="AG1024" s="378"/>
      <c r="AH1024" s="378"/>
      <c r="AI1024" s="378"/>
    </row>
    <row r="1025" spans="2:35" s="379" customFormat="1">
      <c r="B1025" s="371"/>
      <c r="C1025" s="372"/>
      <c r="D1025" s="373"/>
      <c r="E1025" s="374"/>
      <c r="F1025" s="375"/>
      <c r="G1025" s="375"/>
      <c r="H1025" s="375"/>
      <c r="I1025" s="375"/>
      <c r="J1025" s="375"/>
      <c r="K1025" s="375"/>
      <c r="L1025" s="375"/>
      <c r="M1025" s="375"/>
      <c r="N1025" s="375"/>
      <c r="O1025" s="376"/>
      <c r="P1025" s="375"/>
      <c r="Q1025" s="375"/>
      <c r="R1025" s="375"/>
      <c r="S1025" s="375"/>
      <c r="T1025" s="375"/>
      <c r="U1025" s="375"/>
      <c r="V1025" s="375"/>
      <c r="W1025" s="375"/>
      <c r="X1025" s="375"/>
      <c r="Y1025" s="375"/>
      <c r="Z1025" s="375"/>
      <c r="AA1025" s="376"/>
      <c r="AB1025" s="376"/>
      <c r="AC1025" s="377"/>
      <c r="AD1025" s="377"/>
      <c r="AE1025" s="377" t="e">
        <f>IF(#REF!=#REF!,1,0)</f>
        <v>#REF!</v>
      </c>
      <c r="AF1025" s="378"/>
      <c r="AG1025" s="378"/>
      <c r="AH1025" s="378"/>
      <c r="AI1025" s="378"/>
    </row>
    <row r="1026" spans="2:35" s="379" customFormat="1">
      <c r="B1026" s="371"/>
      <c r="C1026" s="372"/>
      <c r="D1026" s="373"/>
      <c r="E1026" s="374"/>
      <c r="F1026" s="375"/>
      <c r="G1026" s="375"/>
      <c r="H1026" s="375"/>
      <c r="I1026" s="375"/>
      <c r="J1026" s="375"/>
      <c r="K1026" s="375"/>
      <c r="L1026" s="375"/>
      <c r="M1026" s="375"/>
      <c r="N1026" s="375"/>
      <c r="O1026" s="376"/>
      <c r="P1026" s="375"/>
      <c r="Q1026" s="375"/>
      <c r="R1026" s="375"/>
      <c r="S1026" s="375"/>
      <c r="T1026" s="375"/>
      <c r="U1026" s="375"/>
      <c r="V1026" s="375"/>
      <c r="W1026" s="375"/>
      <c r="X1026" s="375"/>
      <c r="Y1026" s="375"/>
      <c r="Z1026" s="375"/>
      <c r="AA1026" s="376"/>
      <c r="AB1026" s="376"/>
      <c r="AC1026" s="377"/>
      <c r="AD1026" s="377"/>
      <c r="AE1026" s="377" t="e">
        <f>IF(#REF!=#REF!,1,0)</f>
        <v>#REF!</v>
      </c>
      <c r="AF1026" s="378"/>
      <c r="AG1026" s="378"/>
      <c r="AH1026" s="378"/>
      <c r="AI1026" s="378"/>
    </row>
    <row r="1027" spans="2:35" s="379" customFormat="1">
      <c r="B1027" s="371"/>
      <c r="C1027" s="372"/>
      <c r="D1027" s="373"/>
      <c r="E1027" s="374"/>
      <c r="F1027" s="375"/>
      <c r="G1027" s="375"/>
      <c r="H1027" s="375"/>
      <c r="I1027" s="375"/>
      <c r="J1027" s="375"/>
      <c r="K1027" s="375"/>
      <c r="L1027" s="375"/>
      <c r="M1027" s="375"/>
      <c r="N1027" s="375"/>
      <c r="O1027" s="376"/>
      <c r="P1027" s="375"/>
      <c r="Q1027" s="375"/>
      <c r="R1027" s="375"/>
      <c r="S1027" s="375"/>
      <c r="T1027" s="375"/>
      <c r="U1027" s="375"/>
      <c r="V1027" s="375"/>
      <c r="W1027" s="375"/>
      <c r="X1027" s="375"/>
      <c r="Y1027" s="375"/>
      <c r="Z1027" s="375"/>
      <c r="AA1027" s="376"/>
      <c r="AB1027" s="376"/>
      <c r="AC1027" s="377"/>
      <c r="AD1027" s="377"/>
      <c r="AE1027" s="377" t="e">
        <f>IF(#REF!=#REF!,1,0)</f>
        <v>#REF!</v>
      </c>
      <c r="AF1027" s="378"/>
      <c r="AG1027" s="378"/>
      <c r="AH1027" s="378"/>
      <c r="AI1027" s="378"/>
    </row>
    <row r="1028" spans="2:35" s="379" customFormat="1">
      <c r="B1028" s="371"/>
      <c r="C1028" s="372"/>
      <c r="D1028" s="373"/>
      <c r="E1028" s="374"/>
      <c r="F1028" s="375"/>
      <c r="G1028" s="375"/>
      <c r="H1028" s="375"/>
      <c r="I1028" s="375"/>
      <c r="J1028" s="375"/>
      <c r="K1028" s="375"/>
      <c r="L1028" s="375"/>
      <c r="M1028" s="375"/>
      <c r="N1028" s="375"/>
      <c r="O1028" s="376"/>
      <c r="P1028" s="375"/>
      <c r="Q1028" s="375"/>
      <c r="R1028" s="375"/>
      <c r="S1028" s="375"/>
      <c r="T1028" s="375"/>
      <c r="U1028" s="375"/>
      <c r="V1028" s="375"/>
      <c r="W1028" s="375"/>
      <c r="X1028" s="375"/>
      <c r="Y1028" s="375"/>
      <c r="Z1028" s="375"/>
      <c r="AA1028" s="376"/>
      <c r="AB1028" s="376"/>
      <c r="AC1028" s="377"/>
      <c r="AD1028" s="377"/>
      <c r="AE1028" s="377" t="e">
        <f>IF(#REF!=#REF!,1,0)</f>
        <v>#REF!</v>
      </c>
      <c r="AF1028" s="378"/>
      <c r="AG1028" s="378"/>
      <c r="AH1028" s="378"/>
      <c r="AI1028" s="378"/>
    </row>
    <row r="1029" spans="2:35" s="379" customFormat="1">
      <c r="B1029" s="371"/>
      <c r="C1029" s="372"/>
      <c r="D1029" s="373"/>
      <c r="E1029" s="374"/>
      <c r="F1029" s="375"/>
      <c r="G1029" s="375"/>
      <c r="H1029" s="375"/>
      <c r="I1029" s="375"/>
      <c r="J1029" s="375"/>
      <c r="K1029" s="375"/>
      <c r="L1029" s="375"/>
      <c r="M1029" s="375"/>
      <c r="N1029" s="375"/>
      <c r="O1029" s="376"/>
      <c r="P1029" s="375"/>
      <c r="Q1029" s="375"/>
      <c r="R1029" s="375"/>
      <c r="S1029" s="375"/>
      <c r="T1029" s="375"/>
      <c r="U1029" s="375"/>
      <c r="V1029" s="375"/>
      <c r="W1029" s="375"/>
      <c r="X1029" s="375"/>
      <c r="Y1029" s="375"/>
      <c r="Z1029" s="375"/>
      <c r="AA1029" s="376"/>
      <c r="AB1029" s="376"/>
      <c r="AC1029" s="377"/>
      <c r="AD1029" s="377"/>
      <c r="AE1029" s="377" t="e">
        <f>IF(#REF!=#REF!,1,0)</f>
        <v>#REF!</v>
      </c>
      <c r="AF1029" s="378"/>
      <c r="AG1029" s="378"/>
      <c r="AH1029" s="378"/>
      <c r="AI1029" s="378"/>
    </row>
    <row r="1030" spans="2:35" s="379" customFormat="1">
      <c r="B1030" s="371"/>
      <c r="C1030" s="372"/>
      <c r="D1030" s="373"/>
      <c r="E1030" s="374"/>
      <c r="F1030" s="375"/>
      <c r="G1030" s="375"/>
      <c r="H1030" s="375"/>
      <c r="I1030" s="375"/>
      <c r="J1030" s="375"/>
      <c r="K1030" s="375"/>
      <c r="L1030" s="375"/>
      <c r="M1030" s="375"/>
      <c r="N1030" s="375"/>
      <c r="O1030" s="380"/>
      <c r="P1030" s="375"/>
      <c r="Q1030" s="375"/>
      <c r="R1030" s="375"/>
      <c r="S1030" s="375"/>
      <c r="T1030" s="375"/>
      <c r="U1030" s="375"/>
      <c r="V1030" s="375"/>
      <c r="W1030" s="375"/>
      <c r="X1030" s="375"/>
      <c r="Y1030" s="375"/>
      <c r="Z1030" s="375"/>
      <c r="AA1030" s="380"/>
      <c r="AB1030" s="380"/>
      <c r="AC1030" s="371"/>
      <c r="AD1030" s="371"/>
      <c r="AE1030" s="381" t="e">
        <f>IF(#REF!=#REF!,1,0)</f>
        <v>#REF!</v>
      </c>
    </row>
    <row r="1031" spans="2:35" s="379" customFormat="1">
      <c r="B1031" s="371"/>
      <c r="C1031" s="372"/>
      <c r="D1031" s="373"/>
      <c r="E1031" s="374"/>
      <c r="F1031" s="375"/>
      <c r="G1031" s="375"/>
      <c r="H1031" s="375"/>
      <c r="I1031" s="375"/>
      <c r="J1031" s="375"/>
      <c r="K1031" s="375"/>
      <c r="L1031" s="375"/>
      <c r="M1031" s="375"/>
      <c r="N1031" s="375"/>
      <c r="O1031" s="380"/>
      <c r="P1031" s="375"/>
      <c r="Q1031" s="375"/>
      <c r="R1031" s="375"/>
      <c r="S1031" s="375"/>
      <c r="T1031" s="375"/>
      <c r="U1031" s="375"/>
      <c r="V1031" s="375"/>
      <c r="W1031" s="375"/>
      <c r="X1031" s="375"/>
      <c r="Y1031" s="375"/>
      <c r="Z1031" s="375"/>
      <c r="AA1031" s="380"/>
      <c r="AB1031" s="380"/>
      <c r="AC1031" s="371"/>
      <c r="AD1031" s="371"/>
      <c r="AE1031" s="381" t="e">
        <f>IF(#REF!=#REF!,1,0)</f>
        <v>#REF!</v>
      </c>
    </row>
    <row r="1032" spans="2:35" s="379" customFormat="1">
      <c r="B1032" s="371"/>
      <c r="C1032" s="372"/>
      <c r="D1032" s="373"/>
      <c r="E1032" s="374"/>
      <c r="F1032" s="375"/>
      <c r="G1032" s="375"/>
      <c r="H1032" s="375"/>
      <c r="I1032" s="375"/>
      <c r="J1032" s="375"/>
      <c r="K1032" s="375"/>
      <c r="L1032" s="375"/>
      <c r="M1032" s="375"/>
      <c r="N1032" s="375"/>
      <c r="O1032" s="380"/>
      <c r="P1032" s="375"/>
      <c r="Q1032" s="375"/>
      <c r="R1032" s="375"/>
      <c r="S1032" s="375"/>
      <c r="T1032" s="375"/>
      <c r="U1032" s="375"/>
      <c r="V1032" s="375"/>
      <c r="W1032" s="375"/>
      <c r="X1032" s="375"/>
      <c r="Y1032" s="375"/>
      <c r="Z1032" s="375"/>
      <c r="AA1032" s="380"/>
      <c r="AB1032" s="380"/>
      <c r="AC1032" s="371"/>
      <c r="AD1032" s="371"/>
      <c r="AE1032" s="381" t="e">
        <f>IF(#REF!=#REF!,1,0)</f>
        <v>#REF!</v>
      </c>
    </row>
    <row r="1033" spans="2:35" s="379" customFormat="1">
      <c r="B1033" s="371"/>
      <c r="C1033" s="372"/>
      <c r="D1033" s="373"/>
      <c r="E1033" s="374"/>
      <c r="F1033" s="375"/>
      <c r="G1033" s="375"/>
      <c r="H1033" s="375"/>
      <c r="I1033" s="375"/>
      <c r="J1033" s="375"/>
      <c r="K1033" s="375"/>
      <c r="L1033" s="375"/>
      <c r="M1033" s="375"/>
      <c r="N1033" s="375"/>
      <c r="O1033" s="380"/>
      <c r="P1033" s="375"/>
      <c r="Q1033" s="375"/>
      <c r="R1033" s="375"/>
      <c r="S1033" s="375"/>
      <c r="T1033" s="375"/>
      <c r="U1033" s="375"/>
      <c r="V1033" s="375"/>
      <c r="W1033" s="375"/>
      <c r="X1033" s="375"/>
      <c r="Y1033" s="375"/>
      <c r="Z1033" s="375"/>
      <c r="AA1033" s="380"/>
      <c r="AB1033" s="380"/>
      <c r="AC1033" s="371"/>
      <c r="AD1033" s="371"/>
      <c r="AE1033" s="381" t="e">
        <f>IF(#REF!=#REF!,1,0)</f>
        <v>#REF!</v>
      </c>
    </row>
    <row r="1034" spans="2:35" s="379" customFormat="1">
      <c r="B1034" s="371"/>
      <c r="C1034" s="372"/>
      <c r="D1034" s="373"/>
      <c r="E1034" s="374"/>
      <c r="F1034" s="375"/>
      <c r="G1034" s="375"/>
      <c r="H1034" s="375"/>
      <c r="I1034" s="375"/>
      <c r="J1034" s="375"/>
      <c r="K1034" s="375"/>
      <c r="L1034" s="375"/>
      <c r="M1034" s="375"/>
      <c r="N1034" s="375"/>
      <c r="O1034" s="380"/>
      <c r="P1034" s="375"/>
      <c r="Q1034" s="375"/>
      <c r="R1034" s="375"/>
      <c r="S1034" s="375"/>
      <c r="T1034" s="375"/>
      <c r="U1034" s="375"/>
      <c r="V1034" s="375"/>
      <c r="W1034" s="375"/>
      <c r="X1034" s="375"/>
      <c r="Y1034" s="375"/>
      <c r="Z1034" s="375"/>
      <c r="AA1034" s="380"/>
      <c r="AB1034" s="380"/>
      <c r="AC1034" s="371"/>
      <c r="AD1034" s="371"/>
      <c r="AE1034" s="381" t="e">
        <f>IF(#REF!=#REF!,1,0)</f>
        <v>#REF!</v>
      </c>
    </row>
    <row r="1035" spans="2:35" s="379" customFormat="1">
      <c r="B1035" s="371"/>
      <c r="C1035" s="372"/>
      <c r="D1035" s="373"/>
      <c r="E1035" s="374"/>
      <c r="F1035" s="375"/>
      <c r="G1035" s="375"/>
      <c r="H1035" s="375"/>
      <c r="I1035" s="375"/>
      <c r="J1035" s="375"/>
      <c r="K1035" s="375"/>
      <c r="L1035" s="375"/>
      <c r="M1035" s="375"/>
      <c r="N1035" s="375"/>
      <c r="O1035" s="380"/>
      <c r="P1035" s="375"/>
      <c r="Q1035" s="375"/>
      <c r="R1035" s="375"/>
      <c r="S1035" s="375"/>
      <c r="T1035" s="375"/>
      <c r="U1035" s="375"/>
      <c r="V1035" s="375"/>
      <c r="W1035" s="375"/>
      <c r="X1035" s="375"/>
      <c r="Y1035" s="375"/>
      <c r="Z1035" s="375"/>
      <c r="AA1035" s="380"/>
      <c r="AB1035" s="380"/>
      <c r="AC1035" s="371"/>
      <c r="AD1035" s="371"/>
      <c r="AE1035" s="381" t="e">
        <f>IF(#REF!=#REF!,1,0)</f>
        <v>#REF!</v>
      </c>
    </row>
    <row r="1036" spans="2:35" s="379" customFormat="1">
      <c r="B1036" s="371"/>
      <c r="C1036" s="372"/>
      <c r="D1036" s="373"/>
      <c r="E1036" s="374"/>
      <c r="F1036" s="375"/>
      <c r="G1036" s="375"/>
      <c r="H1036" s="375"/>
      <c r="I1036" s="375"/>
      <c r="J1036" s="375"/>
      <c r="K1036" s="375"/>
      <c r="L1036" s="375"/>
      <c r="M1036" s="375"/>
      <c r="N1036" s="375"/>
      <c r="O1036" s="380"/>
      <c r="P1036" s="375"/>
      <c r="Q1036" s="375"/>
      <c r="R1036" s="375"/>
      <c r="S1036" s="375"/>
      <c r="T1036" s="375"/>
      <c r="U1036" s="375"/>
      <c r="V1036" s="375"/>
      <c r="W1036" s="375"/>
      <c r="X1036" s="375"/>
      <c r="Y1036" s="375"/>
      <c r="Z1036" s="375"/>
      <c r="AA1036" s="380"/>
      <c r="AB1036" s="380"/>
      <c r="AC1036" s="371"/>
      <c r="AD1036" s="371"/>
      <c r="AE1036" s="381" t="e">
        <f>IF(#REF!=#REF!,1,0)</f>
        <v>#REF!</v>
      </c>
    </row>
    <row r="1037" spans="2:35" s="379" customFormat="1">
      <c r="B1037" s="371"/>
      <c r="C1037" s="372"/>
      <c r="D1037" s="373"/>
      <c r="E1037" s="374"/>
      <c r="F1037" s="375"/>
      <c r="G1037" s="375"/>
      <c r="H1037" s="375"/>
      <c r="I1037" s="375"/>
      <c r="J1037" s="375"/>
      <c r="K1037" s="375"/>
      <c r="L1037" s="375"/>
      <c r="M1037" s="375"/>
      <c r="N1037" s="375"/>
      <c r="O1037" s="380"/>
      <c r="P1037" s="375"/>
      <c r="Q1037" s="375"/>
      <c r="R1037" s="375"/>
      <c r="S1037" s="375"/>
      <c r="T1037" s="375"/>
      <c r="U1037" s="375"/>
      <c r="V1037" s="375"/>
      <c r="W1037" s="375"/>
      <c r="X1037" s="375"/>
      <c r="Y1037" s="375"/>
      <c r="Z1037" s="375"/>
      <c r="AA1037" s="380"/>
      <c r="AB1037" s="380"/>
      <c r="AC1037" s="371"/>
      <c r="AD1037" s="371"/>
      <c r="AE1037" s="381" t="e">
        <f>IF(#REF!=#REF!,1,0)</f>
        <v>#REF!</v>
      </c>
    </row>
    <row r="1038" spans="2:35" s="379" customFormat="1">
      <c r="B1038" s="371"/>
      <c r="C1038" s="372"/>
      <c r="D1038" s="373"/>
      <c r="E1038" s="374"/>
      <c r="F1038" s="375"/>
      <c r="G1038" s="375"/>
      <c r="H1038" s="375"/>
      <c r="I1038" s="375"/>
      <c r="J1038" s="375"/>
      <c r="K1038" s="375"/>
      <c r="L1038" s="375"/>
      <c r="M1038" s="375"/>
      <c r="N1038" s="375"/>
      <c r="O1038" s="375"/>
      <c r="P1038" s="375"/>
      <c r="Q1038" s="375"/>
      <c r="R1038" s="375"/>
      <c r="S1038" s="375"/>
      <c r="T1038" s="375"/>
      <c r="U1038" s="375"/>
      <c r="V1038" s="375"/>
      <c r="W1038" s="375"/>
      <c r="X1038" s="375"/>
      <c r="Y1038" s="375"/>
      <c r="Z1038" s="375"/>
      <c r="AA1038" s="375"/>
      <c r="AB1038" s="375"/>
      <c r="AC1038" s="371"/>
      <c r="AD1038" s="371"/>
      <c r="AE1038" s="371"/>
    </row>
    <row r="1039" spans="2:35" s="379" customFormat="1">
      <c r="B1039" s="371"/>
      <c r="C1039" s="372"/>
      <c r="D1039" s="373"/>
      <c r="E1039" s="374"/>
      <c r="F1039" s="375"/>
      <c r="G1039" s="375"/>
      <c r="H1039" s="375"/>
      <c r="I1039" s="375"/>
      <c r="J1039" s="375"/>
      <c r="K1039" s="375"/>
      <c r="L1039" s="375"/>
      <c r="M1039" s="375"/>
      <c r="N1039" s="375"/>
      <c r="O1039" s="375"/>
      <c r="P1039" s="375"/>
      <c r="Q1039" s="375"/>
      <c r="R1039" s="375"/>
      <c r="S1039" s="375"/>
      <c r="T1039" s="375"/>
      <c r="U1039" s="375"/>
      <c r="V1039" s="375"/>
      <c r="W1039" s="375"/>
      <c r="X1039" s="375"/>
      <c r="Y1039" s="375"/>
      <c r="Z1039" s="375"/>
      <c r="AA1039" s="375"/>
      <c r="AB1039" s="375"/>
      <c r="AC1039" s="371"/>
      <c r="AD1039" s="371"/>
      <c r="AE1039" s="371"/>
    </row>
    <row r="1040" spans="2:35" s="379" customFormat="1">
      <c r="B1040" s="371"/>
      <c r="C1040" s="372"/>
      <c r="D1040" s="373"/>
      <c r="E1040" s="374"/>
      <c r="F1040" s="375"/>
      <c r="G1040" s="375"/>
      <c r="H1040" s="375"/>
      <c r="I1040" s="375"/>
      <c r="J1040" s="375"/>
      <c r="K1040" s="375"/>
      <c r="L1040" s="375"/>
      <c r="M1040" s="375"/>
      <c r="N1040" s="375"/>
      <c r="O1040" s="375"/>
      <c r="P1040" s="375"/>
      <c r="Q1040" s="375"/>
      <c r="R1040" s="375"/>
      <c r="S1040" s="375"/>
      <c r="T1040" s="375"/>
      <c r="U1040" s="375"/>
      <c r="V1040" s="375"/>
      <c r="W1040" s="375"/>
      <c r="X1040" s="375"/>
      <c r="Y1040" s="375"/>
      <c r="Z1040" s="375"/>
      <c r="AA1040" s="375"/>
      <c r="AB1040" s="375"/>
      <c r="AC1040" s="371"/>
      <c r="AD1040" s="371"/>
      <c r="AE1040" s="371"/>
    </row>
    <row r="1041" spans="2:31" s="379" customFormat="1">
      <c r="B1041" s="371"/>
      <c r="C1041" s="372"/>
      <c r="D1041" s="373"/>
      <c r="E1041" s="374"/>
      <c r="F1041" s="375"/>
      <c r="G1041" s="375"/>
      <c r="H1041" s="375"/>
      <c r="I1041" s="375"/>
      <c r="J1041" s="375"/>
      <c r="K1041" s="375"/>
      <c r="L1041" s="375"/>
      <c r="M1041" s="375"/>
      <c r="N1041" s="375"/>
      <c r="O1041" s="375"/>
      <c r="P1041" s="375"/>
      <c r="Q1041" s="375"/>
      <c r="R1041" s="375"/>
      <c r="S1041" s="375"/>
      <c r="T1041" s="375"/>
      <c r="U1041" s="375"/>
      <c r="V1041" s="375"/>
      <c r="W1041" s="375"/>
      <c r="X1041" s="375"/>
      <c r="Y1041" s="375"/>
      <c r="Z1041" s="375"/>
      <c r="AA1041" s="375"/>
      <c r="AB1041" s="375"/>
      <c r="AC1041" s="371"/>
      <c r="AD1041" s="371"/>
      <c r="AE1041" s="371"/>
    </row>
    <row r="1042" spans="2:31" s="379" customFormat="1">
      <c r="B1042" s="371"/>
      <c r="C1042" s="372"/>
      <c r="D1042" s="373"/>
      <c r="E1042" s="374"/>
      <c r="F1042" s="375"/>
      <c r="G1042" s="375"/>
      <c r="H1042" s="375"/>
      <c r="I1042" s="375"/>
      <c r="J1042" s="375"/>
      <c r="K1042" s="375"/>
      <c r="L1042" s="375"/>
      <c r="M1042" s="375"/>
      <c r="N1042" s="375"/>
      <c r="O1042" s="375"/>
      <c r="P1042" s="375"/>
      <c r="Q1042" s="375"/>
      <c r="R1042" s="375"/>
      <c r="S1042" s="375"/>
      <c r="T1042" s="375"/>
      <c r="U1042" s="375"/>
      <c r="V1042" s="375"/>
      <c r="W1042" s="375"/>
      <c r="X1042" s="375"/>
      <c r="Y1042" s="375"/>
      <c r="Z1042" s="375"/>
      <c r="AA1042" s="375"/>
      <c r="AB1042" s="375"/>
      <c r="AC1042" s="371"/>
      <c r="AD1042" s="371"/>
      <c r="AE1042" s="371"/>
    </row>
    <row r="1043" spans="2:31" s="379" customFormat="1">
      <c r="B1043" s="371"/>
      <c r="C1043" s="372"/>
      <c r="D1043" s="373"/>
      <c r="E1043" s="374"/>
      <c r="F1043" s="375"/>
      <c r="G1043" s="375"/>
      <c r="H1043" s="375"/>
      <c r="I1043" s="375"/>
      <c r="J1043" s="375"/>
      <c r="K1043" s="375"/>
      <c r="L1043" s="375"/>
      <c r="M1043" s="375"/>
      <c r="N1043" s="375"/>
      <c r="O1043" s="375"/>
      <c r="P1043" s="375"/>
      <c r="Q1043" s="375"/>
      <c r="R1043" s="375"/>
      <c r="S1043" s="375"/>
      <c r="T1043" s="375"/>
      <c r="U1043" s="375"/>
      <c r="V1043" s="375"/>
      <c r="W1043" s="375"/>
      <c r="X1043" s="375"/>
      <c r="Y1043" s="375"/>
      <c r="Z1043" s="375"/>
      <c r="AA1043" s="375"/>
      <c r="AB1043" s="375"/>
      <c r="AC1043" s="371"/>
      <c r="AD1043" s="371"/>
      <c r="AE1043" s="371"/>
    </row>
    <row r="1044" spans="2:31" s="379" customFormat="1">
      <c r="B1044" s="371"/>
      <c r="C1044" s="372"/>
      <c r="D1044" s="373"/>
      <c r="E1044" s="374"/>
      <c r="F1044" s="375"/>
      <c r="G1044" s="375"/>
      <c r="H1044" s="375"/>
      <c r="I1044" s="375"/>
      <c r="J1044" s="375"/>
      <c r="K1044" s="375"/>
      <c r="L1044" s="375"/>
      <c r="M1044" s="375"/>
      <c r="N1044" s="375"/>
      <c r="O1044" s="375"/>
      <c r="P1044" s="375"/>
      <c r="Q1044" s="375"/>
      <c r="R1044" s="375"/>
      <c r="S1044" s="375"/>
      <c r="T1044" s="375"/>
      <c r="U1044" s="375"/>
      <c r="V1044" s="375"/>
      <c r="W1044" s="375"/>
      <c r="X1044" s="375"/>
      <c r="Y1044" s="375"/>
      <c r="Z1044" s="375"/>
      <c r="AA1044" s="375"/>
      <c r="AB1044" s="375"/>
      <c r="AC1044" s="371"/>
      <c r="AD1044" s="371"/>
      <c r="AE1044" s="371"/>
    </row>
    <row r="1045" spans="2:31" s="379" customFormat="1">
      <c r="B1045" s="371"/>
      <c r="C1045" s="372"/>
      <c r="D1045" s="373"/>
      <c r="E1045" s="374"/>
      <c r="F1045" s="375"/>
      <c r="G1045" s="375"/>
      <c r="H1045" s="375"/>
      <c r="I1045" s="375"/>
      <c r="J1045" s="375"/>
      <c r="K1045" s="375"/>
      <c r="L1045" s="375"/>
      <c r="M1045" s="375"/>
      <c r="N1045" s="375"/>
      <c r="O1045" s="375"/>
      <c r="P1045" s="375"/>
      <c r="Q1045" s="375"/>
      <c r="R1045" s="375"/>
      <c r="S1045" s="375"/>
      <c r="T1045" s="375"/>
      <c r="U1045" s="375"/>
      <c r="V1045" s="375"/>
      <c r="W1045" s="375"/>
      <c r="X1045" s="375"/>
      <c r="Y1045" s="375"/>
      <c r="Z1045" s="375"/>
      <c r="AA1045" s="375"/>
      <c r="AB1045" s="375"/>
      <c r="AC1045" s="371"/>
      <c r="AD1045" s="371"/>
      <c r="AE1045" s="371"/>
    </row>
    <row r="1046" spans="2:31" s="379" customFormat="1">
      <c r="B1046" s="371"/>
      <c r="C1046" s="372"/>
      <c r="D1046" s="373"/>
      <c r="E1046" s="374"/>
      <c r="F1046" s="375"/>
      <c r="G1046" s="375"/>
      <c r="H1046" s="375"/>
      <c r="I1046" s="375"/>
      <c r="J1046" s="375"/>
      <c r="K1046" s="375"/>
      <c r="L1046" s="375"/>
      <c r="M1046" s="375"/>
      <c r="N1046" s="375"/>
      <c r="O1046" s="375"/>
      <c r="P1046" s="375"/>
      <c r="Q1046" s="375"/>
      <c r="R1046" s="375"/>
      <c r="S1046" s="375"/>
      <c r="T1046" s="375"/>
      <c r="U1046" s="375"/>
      <c r="V1046" s="375"/>
      <c r="W1046" s="375"/>
      <c r="X1046" s="375"/>
      <c r="Y1046" s="375"/>
      <c r="Z1046" s="375"/>
      <c r="AA1046" s="375"/>
      <c r="AB1046" s="375"/>
      <c r="AC1046" s="371"/>
      <c r="AD1046" s="371"/>
      <c r="AE1046" s="371"/>
    </row>
    <row r="1047" spans="2:31" s="379" customFormat="1">
      <c r="B1047" s="371"/>
      <c r="C1047" s="372"/>
      <c r="D1047" s="373"/>
      <c r="E1047" s="374"/>
      <c r="F1047" s="375"/>
      <c r="G1047" s="375"/>
      <c r="H1047" s="375"/>
      <c r="I1047" s="375"/>
      <c r="J1047" s="375"/>
      <c r="K1047" s="375"/>
      <c r="L1047" s="375"/>
      <c r="M1047" s="375"/>
      <c r="N1047" s="375"/>
      <c r="O1047" s="375"/>
      <c r="P1047" s="375"/>
      <c r="Q1047" s="375"/>
      <c r="R1047" s="375"/>
      <c r="S1047" s="375"/>
      <c r="T1047" s="375"/>
      <c r="U1047" s="375"/>
      <c r="V1047" s="375"/>
      <c r="W1047" s="375"/>
      <c r="X1047" s="375"/>
      <c r="Y1047" s="375"/>
      <c r="Z1047" s="375"/>
      <c r="AA1047" s="375"/>
      <c r="AB1047" s="375"/>
      <c r="AC1047" s="371"/>
      <c r="AD1047" s="371"/>
      <c r="AE1047" s="371"/>
    </row>
    <row r="1048" spans="2:31" s="379" customFormat="1">
      <c r="B1048" s="371"/>
      <c r="C1048" s="372"/>
      <c r="D1048" s="373"/>
      <c r="E1048" s="374"/>
      <c r="F1048" s="375"/>
      <c r="G1048" s="375"/>
      <c r="H1048" s="375"/>
      <c r="I1048" s="375"/>
      <c r="J1048" s="375"/>
      <c r="K1048" s="375"/>
      <c r="L1048" s="375"/>
      <c r="M1048" s="375"/>
      <c r="N1048" s="375"/>
      <c r="O1048" s="375"/>
      <c r="P1048" s="375"/>
      <c r="Q1048" s="375"/>
      <c r="R1048" s="375"/>
      <c r="S1048" s="375"/>
      <c r="T1048" s="375"/>
      <c r="U1048" s="375"/>
      <c r="V1048" s="375"/>
      <c r="W1048" s="375"/>
      <c r="X1048" s="375"/>
      <c r="Y1048" s="375"/>
      <c r="Z1048" s="375"/>
      <c r="AA1048" s="375"/>
      <c r="AB1048" s="375"/>
      <c r="AC1048" s="371"/>
      <c r="AD1048" s="371"/>
      <c r="AE1048" s="371"/>
    </row>
    <row r="1049" spans="2:31" s="379" customFormat="1">
      <c r="B1049" s="371"/>
      <c r="C1049" s="372"/>
      <c r="D1049" s="373"/>
      <c r="E1049" s="374"/>
      <c r="F1049" s="375"/>
      <c r="G1049" s="375"/>
      <c r="H1049" s="375"/>
      <c r="I1049" s="375"/>
      <c r="J1049" s="375"/>
      <c r="K1049" s="375"/>
      <c r="L1049" s="375"/>
      <c r="M1049" s="375"/>
      <c r="N1049" s="375"/>
      <c r="O1049" s="375"/>
      <c r="P1049" s="375"/>
      <c r="Q1049" s="375"/>
      <c r="R1049" s="375"/>
      <c r="S1049" s="375"/>
      <c r="T1049" s="375"/>
      <c r="U1049" s="375"/>
      <c r="V1049" s="375"/>
      <c r="W1049" s="375"/>
      <c r="X1049" s="375"/>
      <c r="Y1049" s="375"/>
      <c r="Z1049" s="375"/>
      <c r="AA1049" s="375"/>
      <c r="AB1049" s="375"/>
      <c r="AC1049" s="371"/>
      <c r="AD1049" s="371"/>
      <c r="AE1049" s="371"/>
    </row>
    <row r="1050" spans="2:31" s="379" customFormat="1">
      <c r="B1050" s="371"/>
      <c r="C1050" s="372"/>
      <c r="D1050" s="373"/>
      <c r="E1050" s="374"/>
      <c r="F1050" s="375"/>
      <c r="G1050" s="375"/>
      <c r="H1050" s="375"/>
      <c r="I1050" s="375"/>
      <c r="J1050" s="375"/>
      <c r="K1050" s="375"/>
      <c r="L1050" s="375"/>
      <c r="M1050" s="375"/>
      <c r="N1050" s="375"/>
      <c r="O1050" s="375"/>
      <c r="P1050" s="375"/>
      <c r="Q1050" s="375"/>
      <c r="R1050" s="375"/>
      <c r="S1050" s="375"/>
      <c r="T1050" s="375"/>
      <c r="U1050" s="375"/>
      <c r="V1050" s="375"/>
      <c r="W1050" s="375"/>
      <c r="X1050" s="375"/>
      <c r="Y1050" s="375"/>
      <c r="Z1050" s="375"/>
      <c r="AA1050" s="375"/>
      <c r="AB1050" s="375"/>
      <c r="AC1050" s="371"/>
      <c r="AD1050" s="371"/>
      <c r="AE1050" s="371"/>
    </row>
    <row r="1051" spans="2:31" s="379" customFormat="1">
      <c r="B1051" s="371"/>
      <c r="C1051" s="372"/>
      <c r="D1051" s="373"/>
      <c r="E1051" s="374"/>
      <c r="F1051" s="375"/>
      <c r="G1051" s="375"/>
      <c r="H1051" s="375"/>
      <c r="I1051" s="375"/>
      <c r="J1051" s="375"/>
      <c r="K1051" s="375"/>
      <c r="L1051" s="375"/>
      <c r="M1051" s="375"/>
      <c r="N1051" s="375"/>
      <c r="O1051" s="375"/>
      <c r="P1051" s="375"/>
      <c r="Q1051" s="375"/>
      <c r="R1051" s="375"/>
      <c r="S1051" s="375"/>
      <c r="T1051" s="375"/>
      <c r="U1051" s="375"/>
      <c r="V1051" s="375"/>
      <c r="W1051" s="375"/>
      <c r="X1051" s="375"/>
      <c r="Y1051" s="375"/>
      <c r="Z1051" s="375"/>
      <c r="AA1051" s="375"/>
      <c r="AB1051" s="375"/>
      <c r="AC1051" s="371"/>
      <c r="AD1051" s="371"/>
      <c r="AE1051" s="371"/>
    </row>
    <row r="1052" spans="2:31" s="379" customFormat="1">
      <c r="B1052" s="371"/>
      <c r="C1052" s="372"/>
      <c r="D1052" s="373"/>
      <c r="E1052" s="374"/>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1"/>
      <c r="AD1052" s="371"/>
      <c r="AE1052" s="371"/>
    </row>
    <row r="1053" spans="2:31" s="379" customFormat="1">
      <c r="B1053" s="371"/>
      <c r="C1053" s="372"/>
      <c r="D1053" s="373"/>
      <c r="E1053" s="374"/>
      <c r="F1053" s="375"/>
      <c r="G1053" s="375"/>
      <c r="H1053" s="375"/>
      <c r="I1053" s="375"/>
      <c r="J1053" s="375"/>
      <c r="K1053" s="375"/>
      <c r="L1053" s="375"/>
      <c r="M1053" s="375"/>
      <c r="N1053" s="375"/>
      <c r="O1053" s="375"/>
      <c r="P1053" s="375"/>
      <c r="Q1053" s="375"/>
      <c r="R1053" s="375"/>
      <c r="S1053" s="375"/>
      <c r="T1053" s="375"/>
      <c r="U1053" s="375"/>
      <c r="V1053" s="375"/>
      <c r="W1053" s="375"/>
      <c r="X1053" s="375"/>
      <c r="Y1053" s="375"/>
      <c r="Z1053" s="375"/>
      <c r="AA1053" s="375"/>
      <c r="AB1053" s="375"/>
      <c r="AC1053" s="371"/>
      <c r="AD1053" s="371"/>
      <c r="AE1053" s="371"/>
    </row>
    <row r="1054" spans="2:31" s="379" customFormat="1">
      <c r="B1054" s="371"/>
      <c r="C1054" s="372"/>
      <c r="D1054" s="373"/>
      <c r="E1054" s="374"/>
      <c r="F1054" s="375"/>
      <c r="G1054" s="375"/>
      <c r="H1054" s="375"/>
      <c r="I1054" s="375"/>
      <c r="J1054" s="375"/>
      <c r="K1054" s="375"/>
      <c r="L1054" s="375"/>
      <c r="M1054" s="375"/>
      <c r="N1054" s="375"/>
      <c r="O1054" s="375"/>
      <c r="P1054" s="375"/>
      <c r="Q1054" s="375"/>
      <c r="R1054" s="375"/>
      <c r="S1054" s="375"/>
      <c r="T1054" s="375"/>
      <c r="U1054" s="375"/>
      <c r="V1054" s="375"/>
      <c r="W1054" s="375"/>
      <c r="X1054" s="375"/>
      <c r="Y1054" s="375"/>
      <c r="Z1054" s="375"/>
      <c r="AA1054" s="375"/>
      <c r="AB1054" s="375"/>
      <c r="AC1054" s="371"/>
      <c r="AD1054" s="371"/>
      <c r="AE1054" s="371"/>
    </row>
    <row r="1055" spans="2:31" s="379" customFormat="1">
      <c r="B1055" s="371"/>
      <c r="C1055" s="372"/>
      <c r="D1055" s="373"/>
      <c r="E1055" s="374"/>
      <c r="F1055" s="375"/>
      <c r="G1055" s="375"/>
      <c r="H1055" s="375"/>
      <c r="I1055" s="375"/>
      <c r="J1055" s="375"/>
      <c r="K1055" s="375"/>
      <c r="L1055" s="375"/>
      <c r="M1055" s="375"/>
      <c r="N1055" s="375"/>
      <c r="O1055" s="375"/>
      <c r="P1055" s="375"/>
      <c r="Q1055" s="375"/>
      <c r="R1055" s="375"/>
      <c r="S1055" s="375"/>
      <c r="T1055" s="375"/>
      <c r="U1055" s="375"/>
      <c r="V1055" s="375"/>
      <c r="W1055" s="375"/>
      <c r="X1055" s="375"/>
      <c r="Y1055" s="375"/>
      <c r="Z1055" s="375"/>
      <c r="AA1055" s="375"/>
      <c r="AB1055" s="375"/>
      <c r="AC1055" s="371"/>
      <c r="AD1055" s="371"/>
      <c r="AE1055" s="371"/>
    </row>
    <row r="1056" spans="2:31" s="379" customFormat="1">
      <c r="B1056" s="371"/>
      <c r="C1056" s="372"/>
      <c r="D1056" s="373"/>
      <c r="E1056" s="374"/>
      <c r="F1056" s="375"/>
      <c r="G1056" s="375"/>
      <c r="H1056" s="375"/>
      <c r="I1056" s="375"/>
      <c r="J1056" s="375"/>
      <c r="K1056" s="375"/>
      <c r="L1056" s="375"/>
      <c r="M1056" s="375"/>
      <c r="N1056" s="375"/>
      <c r="O1056" s="375"/>
      <c r="P1056" s="375"/>
      <c r="Q1056" s="375"/>
      <c r="R1056" s="375"/>
      <c r="S1056" s="375"/>
      <c r="T1056" s="375"/>
      <c r="U1056" s="375"/>
      <c r="V1056" s="375"/>
      <c r="W1056" s="375"/>
      <c r="X1056" s="375"/>
      <c r="Y1056" s="375"/>
      <c r="Z1056" s="375"/>
      <c r="AA1056" s="375"/>
      <c r="AB1056" s="375"/>
      <c r="AC1056" s="371"/>
      <c r="AD1056" s="371"/>
      <c r="AE1056" s="371"/>
    </row>
    <row r="1057" spans="2:31" s="379" customFormat="1">
      <c r="B1057" s="371"/>
      <c r="C1057" s="372"/>
      <c r="D1057" s="373"/>
      <c r="E1057" s="374"/>
      <c r="F1057" s="375"/>
      <c r="G1057" s="375"/>
      <c r="H1057" s="375"/>
      <c r="I1057" s="375"/>
      <c r="J1057" s="375"/>
      <c r="K1057" s="375"/>
      <c r="L1057" s="375"/>
      <c r="M1057" s="375"/>
      <c r="N1057" s="375"/>
      <c r="O1057" s="375"/>
      <c r="P1057" s="375"/>
      <c r="Q1057" s="375"/>
      <c r="R1057" s="375"/>
      <c r="S1057" s="375"/>
      <c r="T1057" s="375"/>
      <c r="U1057" s="375"/>
      <c r="V1057" s="375"/>
      <c r="W1057" s="375"/>
      <c r="X1057" s="375"/>
      <c r="Y1057" s="375"/>
      <c r="Z1057" s="375"/>
      <c r="AA1057" s="375"/>
      <c r="AB1057" s="375"/>
      <c r="AC1057" s="371"/>
      <c r="AD1057" s="371"/>
      <c r="AE1057" s="371"/>
    </row>
    <row r="1058" spans="2:31" s="379" customFormat="1">
      <c r="B1058" s="371"/>
      <c r="C1058" s="372"/>
      <c r="D1058" s="373"/>
      <c r="E1058" s="374"/>
      <c r="F1058" s="375"/>
      <c r="G1058" s="375"/>
      <c r="H1058" s="375"/>
      <c r="I1058" s="375"/>
      <c r="J1058" s="375"/>
      <c r="K1058" s="375"/>
      <c r="L1058" s="375"/>
      <c r="M1058" s="375"/>
      <c r="N1058" s="375"/>
      <c r="O1058" s="375"/>
      <c r="P1058" s="375"/>
      <c r="Q1058" s="375"/>
      <c r="R1058" s="375"/>
      <c r="S1058" s="375"/>
      <c r="T1058" s="375"/>
      <c r="U1058" s="375"/>
      <c r="V1058" s="375"/>
      <c r="W1058" s="375"/>
      <c r="X1058" s="375"/>
      <c r="Y1058" s="375"/>
      <c r="Z1058" s="375"/>
      <c r="AA1058" s="375"/>
      <c r="AB1058" s="375"/>
      <c r="AC1058" s="371"/>
      <c r="AD1058" s="371"/>
      <c r="AE1058" s="371"/>
    </row>
    <row r="1059" spans="2:31" s="379" customFormat="1">
      <c r="B1059" s="371"/>
      <c r="C1059" s="372"/>
      <c r="D1059" s="373"/>
      <c r="E1059" s="374"/>
      <c r="F1059" s="375"/>
      <c r="G1059" s="375"/>
      <c r="H1059" s="375"/>
      <c r="I1059" s="375"/>
      <c r="J1059" s="375"/>
      <c r="K1059" s="375"/>
      <c r="L1059" s="375"/>
      <c r="M1059" s="375"/>
      <c r="N1059" s="375"/>
      <c r="O1059" s="375"/>
      <c r="P1059" s="375"/>
      <c r="Q1059" s="375"/>
      <c r="R1059" s="375"/>
      <c r="S1059" s="375"/>
      <c r="T1059" s="375"/>
      <c r="U1059" s="375"/>
      <c r="V1059" s="375"/>
      <c r="W1059" s="375"/>
      <c r="X1059" s="375"/>
      <c r="Y1059" s="375"/>
      <c r="Z1059" s="375"/>
      <c r="AA1059" s="375"/>
      <c r="AB1059" s="375"/>
      <c r="AC1059" s="371"/>
      <c r="AD1059" s="371"/>
      <c r="AE1059" s="371"/>
    </row>
    <row r="1060" spans="2:31" s="379" customFormat="1">
      <c r="B1060" s="371"/>
      <c r="C1060" s="372"/>
      <c r="D1060" s="373"/>
      <c r="E1060" s="374"/>
      <c r="F1060" s="375"/>
      <c r="G1060" s="375"/>
      <c r="H1060" s="375"/>
      <c r="I1060" s="375"/>
      <c r="J1060" s="375"/>
      <c r="K1060" s="375"/>
      <c r="L1060" s="375"/>
      <c r="M1060" s="375"/>
      <c r="N1060" s="375"/>
      <c r="O1060" s="375"/>
      <c r="P1060" s="375"/>
      <c r="Q1060" s="375"/>
      <c r="R1060" s="375"/>
      <c r="S1060" s="375"/>
      <c r="T1060" s="375"/>
      <c r="U1060" s="375"/>
      <c r="V1060" s="375"/>
      <c r="W1060" s="375"/>
      <c r="X1060" s="375"/>
      <c r="Y1060" s="375"/>
      <c r="Z1060" s="375"/>
      <c r="AA1060" s="375"/>
      <c r="AB1060" s="375"/>
      <c r="AC1060" s="371"/>
      <c r="AD1060" s="371"/>
      <c r="AE1060" s="371"/>
    </row>
    <row r="1061" spans="2:31" s="379" customFormat="1">
      <c r="B1061" s="371"/>
      <c r="C1061" s="372"/>
      <c r="D1061" s="373"/>
      <c r="E1061" s="374"/>
      <c r="F1061" s="375"/>
      <c r="G1061" s="375"/>
      <c r="H1061" s="375"/>
      <c r="I1061" s="375"/>
      <c r="J1061" s="375"/>
      <c r="K1061" s="375"/>
      <c r="L1061" s="375"/>
      <c r="M1061" s="375"/>
      <c r="N1061" s="375"/>
      <c r="O1061" s="375"/>
      <c r="P1061" s="375"/>
      <c r="Q1061" s="375"/>
      <c r="R1061" s="375"/>
      <c r="S1061" s="375"/>
      <c r="T1061" s="375"/>
      <c r="U1061" s="375"/>
      <c r="V1061" s="375"/>
      <c r="W1061" s="375"/>
      <c r="X1061" s="375"/>
      <c r="Y1061" s="375"/>
      <c r="Z1061" s="375"/>
      <c r="AA1061" s="375"/>
      <c r="AB1061" s="375"/>
      <c r="AC1061" s="371"/>
      <c r="AD1061" s="371"/>
      <c r="AE1061" s="371"/>
    </row>
    <row r="1062" spans="2:31" s="379" customFormat="1">
      <c r="B1062" s="371"/>
      <c r="C1062" s="372"/>
      <c r="D1062" s="373"/>
      <c r="E1062" s="374"/>
      <c r="F1062" s="375"/>
      <c r="G1062" s="375"/>
      <c r="H1062" s="375"/>
      <c r="I1062" s="375"/>
      <c r="J1062" s="375"/>
      <c r="K1062" s="375"/>
      <c r="L1062" s="375"/>
      <c r="M1062" s="375"/>
      <c r="N1062" s="375"/>
      <c r="O1062" s="375"/>
      <c r="P1062" s="375"/>
      <c r="Q1062" s="375"/>
      <c r="R1062" s="375"/>
      <c r="S1062" s="375"/>
      <c r="T1062" s="375"/>
      <c r="U1062" s="375"/>
      <c r="V1062" s="375"/>
      <c r="W1062" s="375"/>
      <c r="X1062" s="375"/>
      <c r="Y1062" s="375"/>
      <c r="Z1062" s="375"/>
      <c r="AA1062" s="375"/>
      <c r="AB1062" s="375"/>
      <c r="AC1062" s="371"/>
      <c r="AD1062" s="371"/>
      <c r="AE1062" s="371"/>
    </row>
    <row r="1063" spans="2:31" s="379" customFormat="1">
      <c r="B1063" s="371"/>
      <c r="C1063" s="372"/>
      <c r="D1063" s="373"/>
      <c r="E1063" s="374"/>
      <c r="F1063" s="375"/>
      <c r="G1063" s="375"/>
      <c r="H1063" s="375"/>
      <c r="I1063" s="375"/>
      <c r="J1063" s="375"/>
      <c r="K1063" s="375"/>
      <c r="L1063" s="375"/>
      <c r="M1063" s="375"/>
      <c r="N1063" s="375"/>
      <c r="O1063" s="375"/>
      <c r="P1063" s="375"/>
      <c r="Q1063" s="375"/>
      <c r="R1063" s="375"/>
      <c r="S1063" s="375"/>
      <c r="T1063" s="375"/>
      <c r="U1063" s="375"/>
      <c r="V1063" s="375"/>
      <c r="W1063" s="375"/>
      <c r="X1063" s="375"/>
      <c r="Y1063" s="375"/>
      <c r="Z1063" s="375"/>
      <c r="AA1063" s="375"/>
      <c r="AB1063" s="375"/>
      <c r="AC1063" s="371"/>
      <c r="AD1063" s="371"/>
      <c r="AE1063" s="371"/>
    </row>
    <row r="1064" spans="2:31" s="379" customFormat="1">
      <c r="B1064" s="371"/>
      <c r="C1064" s="372"/>
      <c r="D1064" s="373"/>
      <c r="E1064" s="374"/>
      <c r="F1064" s="375"/>
      <c r="G1064" s="375"/>
      <c r="H1064" s="375"/>
      <c r="I1064" s="375"/>
      <c r="J1064" s="375"/>
      <c r="K1064" s="375"/>
      <c r="L1064" s="375"/>
      <c r="M1064" s="375"/>
      <c r="N1064" s="375"/>
      <c r="O1064" s="375"/>
      <c r="P1064" s="375"/>
      <c r="Q1064" s="375"/>
      <c r="R1064" s="375"/>
      <c r="S1064" s="375"/>
      <c r="T1064" s="375"/>
      <c r="U1064" s="375"/>
      <c r="V1064" s="375"/>
      <c r="W1064" s="375"/>
      <c r="X1064" s="375"/>
      <c r="Y1064" s="375"/>
      <c r="Z1064" s="375"/>
      <c r="AA1064" s="375"/>
      <c r="AB1064" s="375"/>
      <c r="AC1064" s="371"/>
      <c r="AD1064" s="371"/>
      <c r="AE1064" s="371"/>
    </row>
    <row r="1065" spans="2:31" s="379" customFormat="1">
      <c r="B1065" s="371"/>
      <c r="C1065" s="372"/>
      <c r="D1065" s="373"/>
      <c r="E1065" s="374"/>
      <c r="F1065" s="375"/>
      <c r="G1065" s="375"/>
      <c r="H1065" s="375"/>
      <c r="I1065" s="375"/>
      <c r="J1065" s="375"/>
      <c r="K1065" s="375"/>
      <c r="L1065" s="375"/>
      <c r="M1065" s="375"/>
      <c r="N1065" s="375"/>
      <c r="O1065" s="375"/>
      <c r="P1065" s="375"/>
      <c r="Q1065" s="375"/>
      <c r="R1065" s="375"/>
      <c r="S1065" s="375"/>
      <c r="T1065" s="375"/>
      <c r="U1065" s="375"/>
      <c r="V1065" s="375"/>
      <c r="W1065" s="375"/>
      <c r="X1065" s="375"/>
      <c r="Y1065" s="375"/>
      <c r="Z1065" s="375"/>
      <c r="AA1065" s="375"/>
      <c r="AB1065" s="375"/>
      <c r="AC1065" s="371"/>
      <c r="AD1065" s="371"/>
      <c r="AE1065" s="371"/>
    </row>
    <row r="1066" spans="2:31" s="379" customFormat="1">
      <c r="B1066" s="371"/>
      <c r="C1066" s="372"/>
      <c r="D1066" s="373"/>
      <c r="E1066" s="374"/>
      <c r="F1066" s="375"/>
      <c r="G1066" s="375"/>
      <c r="H1066" s="375"/>
      <c r="I1066" s="375"/>
      <c r="J1066" s="375"/>
      <c r="K1066" s="375"/>
      <c r="L1066" s="375"/>
      <c r="M1066" s="375"/>
      <c r="N1066" s="375"/>
      <c r="O1066" s="375"/>
      <c r="P1066" s="375"/>
      <c r="Q1066" s="375"/>
      <c r="R1066" s="375"/>
      <c r="S1066" s="375"/>
      <c r="T1066" s="375"/>
      <c r="U1066" s="375"/>
      <c r="V1066" s="375"/>
      <c r="W1066" s="375"/>
      <c r="X1066" s="375"/>
      <c r="Y1066" s="375"/>
      <c r="Z1066" s="375"/>
      <c r="AA1066" s="375"/>
      <c r="AB1066" s="375"/>
      <c r="AC1066" s="371"/>
      <c r="AD1066" s="371"/>
      <c r="AE1066" s="371"/>
    </row>
    <row r="1067" spans="2:31" s="379" customFormat="1">
      <c r="B1067" s="371"/>
      <c r="C1067" s="372"/>
      <c r="D1067" s="373"/>
      <c r="E1067" s="374"/>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1"/>
      <c r="AD1067" s="371"/>
      <c r="AE1067" s="371"/>
    </row>
    <row r="1068" spans="2:31" s="379" customFormat="1">
      <c r="B1068" s="371"/>
      <c r="C1068" s="372"/>
      <c r="D1068" s="373"/>
      <c r="E1068" s="374"/>
      <c r="F1068" s="375"/>
      <c r="G1068" s="375"/>
      <c r="H1068" s="375"/>
      <c r="I1068" s="375"/>
      <c r="J1068" s="375"/>
      <c r="K1068" s="375"/>
      <c r="L1068" s="375"/>
      <c r="M1068" s="375"/>
      <c r="N1068" s="375"/>
      <c r="O1068" s="375"/>
      <c r="P1068" s="375"/>
      <c r="Q1068" s="375"/>
      <c r="R1068" s="375"/>
      <c r="S1068" s="375"/>
      <c r="T1068" s="375"/>
      <c r="U1068" s="375"/>
      <c r="V1068" s="375"/>
      <c r="W1068" s="375"/>
      <c r="X1068" s="375"/>
      <c r="Y1068" s="375"/>
      <c r="Z1068" s="375"/>
      <c r="AA1068" s="375"/>
      <c r="AB1068" s="375"/>
      <c r="AC1068" s="371"/>
      <c r="AD1068" s="371"/>
      <c r="AE1068" s="371"/>
    </row>
    <row r="1069" spans="2:31" s="379" customFormat="1">
      <c r="B1069" s="371"/>
      <c r="C1069" s="372"/>
      <c r="D1069" s="373"/>
      <c r="E1069" s="374"/>
      <c r="F1069" s="375"/>
      <c r="G1069" s="375"/>
      <c r="H1069" s="375"/>
      <c r="I1069" s="375"/>
      <c r="J1069" s="375"/>
      <c r="K1069" s="375"/>
      <c r="L1069" s="375"/>
      <c r="M1069" s="375"/>
      <c r="N1069" s="375"/>
      <c r="O1069" s="375"/>
      <c r="P1069" s="375"/>
      <c r="Q1069" s="375"/>
      <c r="R1069" s="375"/>
      <c r="S1069" s="375"/>
      <c r="T1069" s="375"/>
      <c r="U1069" s="375"/>
      <c r="V1069" s="375"/>
      <c r="W1069" s="375"/>
      <c r="X1069" s="375"/>
      <c r="Y1069" s="375"/>
      <c r="Z1069" s="375"/>
      <c r="AA1069" s="375"/>
      <c r="AB1069" s="375"/>
      <c r="AC1069" s="371"/>
      <c r="AD1069" s="371"/>
      <c r="AE1069" s="371"/>
    </row>
    <row r="1070" spans="2:31" s="379" customFormat="1">
      <c r="B1070" s="371"/>
      <c r="C1070" s="372"/>
      <c r="D1070" s="373"/>
      <c r="E1070" s="374"/>
      <c r="F1070" s="375"/>
      <c r="G1070" s="375"/>
      <c r="H1070" s="375"/>
      <c r="I1070" s="375"/>
      <c r="J1070" s="375"/>
      <c r="K1070" s="375"/>
      <c r="L1070" s="375"/>
      <c r="M1070" s="375"/>
      <c r="N1070" s="375"/>
      <c r="O1070" s="375"/>
      <c r="P1070" s="375"/>
      <c r="Q1070" s="375"/>
      <c r="R1070" s="375"/>
      <c r="S1070" s="375"/>
      <c r="T1070" s="375"/>
      <c r="U1070" s="375"/>
      <c r="V1070" s="375"/>
      <c r="W1070" s="375"/>
      <c r="X1070" s="375"/>
      <c r="Y1070" s="375"/>
      <c r="Z1070" s="375"/>
      <c r="AA1070" s="375"/>
      <c r="AB1070" s="375"/>
      <c r="AC1070" s="371"/>
      <c r="AD1070" s="371"/>
      <c r="AE1070" s="371"/>
    </row>
    <row r="1071" spans="2:31" s="379" customFormat="1">
      <c r="B1071" s="371"/>
      <c r="C1071" s="372"/>
      <c r="D1071" s="373"/>
      <c r="E1071" s="374"/>
      <c r="F1071" s="375"/>
      <c r="G1071" s="375"/>
      <c r="H1071" s="375"/>
      <c r="I1071" s="375"/>
      <c r="J1071" s="375"/>
      <c r="K1071" s="375"/>
      <c r="L1071" s="375"/>
      <c r="M1071" s="375"/>
      <c r="N1071" s="375"/>
      <c r="O1071" s="375"/>
      <c r="P1071" s="375"/>
      <c r="Q1071" s="375"/>
      <c r="R1071" s="375"/>
      <c r="S1071" s="375"/>
      <c r="T1071" s="375"/>
      <c r="U1071" s="375"/>
      <c r="V1071" s="375"/>
      <c r="W1071" s="375"/>
      <c r="X1071" s="375"/>
      <c r="Y1071" s="375"/>
      <c r="Z1071" s="375"/>
      <c r="AA1071" s="375"/>
      <c r="AB1071" s="375"/>
      <c r="AC1071" s="371"/>
      <c r="AD1071" s="371"/>
      <c r="AE1071" s="371"/>
    </row>
    <row r="1072" spans="2:31" s="379" customFormat="1">
      <c r="B1072" s="371"/>
      <c r="C1072" s="372"/>
      <c r="D1072" s="373"/>
      <c r="E1072" s="374"/>
      <c r="F1072" s="375"/>
      <c r="G1072" s="375"/>
      <c r="H1072" s="375"/>
      <c r="I1072" s="375"/>
      <c r="J1072" s="375"/>
      <c r="K1072" s="375"/>
      <c r="L1072" s="375"/>
      <c r="M1072" s="375"/>
      <c r="N1072" s="375"/>
      <c r="O1072" s="375"/>
      <c r="P1072" s="375"/>
      <c r="Q1072" s="375"/>
      <c r="R1072" s="375"/>
      <c r="S1072" s="375"/>
      <c r="T1072" s="375"/>
      <c r="U1072" s="375"/>
      <c r="V1072" s="375"/>
      <c r="W1072" s="375"/>
      <c r="X1072" s="375"/>
      <c r="Y1072" s="375"/>
      <c r="Z1072" s="375"/>
      <c r="AA1072" s="375"/>
      <c r="AB1072" s="375"/>
      <c r="AC1072" s="371"/>
      <c r="AD1072" s="371"/>
      <c r="AE1072" s="371"/>
    </row>
    <row r="1073" spans="2:31" s="379" customFormat="1">
      <c r="B1073" s="371"/>
      <c r="C1073" s="372"/>
      <c r="D1073" s="373"/>
      <c r="E1073" s="374"/>
      <c r="F1073" s="375"/>
      <c r="G1073" s="375"/>
      <c r="H1073" s="375"/>
      <c r="I1073" s="375"/>
      <c r="J1073" s="375"/>
      <c r="K1073" s="375"/>
      <c r="L1073" s="375"/>
      <c r="M1073" s="375"/>
      <c r="N1073" s="375"/>
      <c r="O1073" s="375"/>
      <c r="P1073" s="375"/>
      <c r="Q1073" s="375"/>
      <c r="R1073" s="375"/>
      <c r="S1073" s="375"/>
      <c r="T1073" s="375"/>
      <c r="U1073" s="375"/>
      <c r="V1073" s="375"/>
      <c r="W1073" s="375"/>
      <c r="X1073" s="375"/>
      <c r="Y1073" s="375"/>
      <c r="Z1073" s="375"/>
      <c r="AA1073" s="375"/>
      <c r="AB1073" s="375"/>
      <c r="AC1073" s="371"/>
      <c r="AD1073" s="371"/>
      <c r="AE1073" s="371"/>
    </row>
    <row r="1074" spans="2:31" s="379" customFormat="1">
      <c r="B1074" s="371"/>
      <c r="C1074" s="372"/>
      <c r="D1074" s="373"/>
      <c r="E1074" s="374"/>
      <c r="F1074" s="375"/>
      <c r="G1074" s="375"/>
      <c r="H1074" s="375"/>
      <c r="I1074" s="375"/>
      <c r="J1074" s="375"/>
      <c r="K1074" s="375"/>
      <c r="L1074" s="375"/>
      <c r="M1074" s="375"/>
      <c r="N1074" s="375"/>
      <c r="O1074" s="375"/>
      <c r="P1074" s="375"/>
      <c r="Q1074" s="375"/>
      <c r="R1074" s="375"/>
      <c r="S1074" s="375"/>
      <c r="T1074" s="375"/>
      <c r="U1074" s="375"/>
      <c r="V1074" s="375"/>
      <c r="W1074" s="375"/>
      <c r="X1074" s="375"/>
      <c r="Y1074" s="375"/>
      <c r="Z1074" s="375"/>
      <c r="AA1074" s="375"/>
      <c r="AB1074" s="375"/>
      <c r="AC1074" s="371"/>
      <c r="AD1074" s="371"/>
      <c r="AE1074" s="371"/>
    </row>
    <row r="1075" spans="2:31" s="379" customFormat="1">
      <c r="B1075" s="371"/>
      <c r="C1075" s="372"/>
      <c r="D1075" s="373"/>
      <c r="E1075" s="374"/>
      <c r="F1075" s="375"/>
      <c r="G1075" s="375"/>
      <c r="H1075" s="375"/>
      <c r="I1075" s="375"/>
      <c r="J1075" s="375"/>
      <c r="K1075" s="375"/>
      <c r="L1075" s="375"/>
      <c r="M1075" s="375"/>
      <c r="N1075" s="375"/>
      <c r="O1075" s="375"/>
      <c r="P1075" s="375"/>
      <c r="Q1075" s="375"/>
      <c r="R1075" s="375"/>
      <c r="S1075" s="375"/>
      <c r="T1075" s="375"/>
      <c r="U1075" s="375"/>
      <c r="V1075" s="375"/>
      <c r="W1075" s="375"/>
      <c r="X1075" s="375"/>
      <c r="Y1075" s="375"/>
      <c r="Z1075" s="375"/>
      <c r="AA1075" s="375"/>
      <c r="AB1075" s="375"/>
      <c r="AC1075" s="371"/>
      <c r="AD1075" s="371"/>
      <c r="AE1075" s="371"/>
    </row>
    <row r="1076" spans="2:31" s="379" customFormat="1">
      <c r="B1076" s="371"/>
      <c r="C1076" s="372"/>
      <c r="D1076" s="373"/>
      <c r="E1076" s="374"/>
      <c r="F1076" s="375"/>
      <c r="G1076" s="375"/>
      <c r="H1076" s="375"/>
      <c r="I1076" s="375"/>
      <c r="J1076" s="375"/>
      <c r="K1076" s="375"/>
      <c r="L1076" s="375"/>
      <c r="M1076" s="375"/>
      <c r="N1076" s="375"/>
      <c r="O1076" s="375"/>
      <c r="P1076" s="375"/>
      <c r="Q1076" s="375"/>
      <c r="R1076" s="375"/>
      <c r="S1076" s="375"/>
      <c r="T1076" s="375"/>
      <c r="U1076" s="375"/>
      <c r="V1076" s="375"/>
      <c r="W1076" s="375"/>
      <c r="X1076" s="375"/>
      <c r="Y1076" s="375"/>
      <c r="Z1076" s="375"/>
      <c r="AA1076" s="375"/>
      <c r="AB1076" s="375"/>
      <c r="AC1076" s="371"/>
      <c r="AD1076" s="371"/>
      <c r="AE1076" s="371"/>
    </row>
    <row r="1077" spans="2:31" s="379" customFormat="1">
      <c r="B1077" s="371"/>
      <c r="C1077" s="372"/>
      <c r="D1077" s="373"/>
      <c r="E1077" s="374"/>
      <c r="F1077" s="375"/>
      <c r="G1077" s="375"/>
      <c r="H1077" s="375"/>
      <c r="I1077" s="375"/>
      <c r="J1077" s="375"/>
      <c r="K1077" s="375"/>
      <c r="L1077" s="375"/>
      <c r="M1077" s="375"/>
      <c r="N1077" s="375"/>
      <c r="O1077" s="375"/>
      <c r="P1077" s="375"/>
      <c r="Q1077" s="375"/>
      <c r="R1077" s="375"/>
      <c r="S1077" s="375"/>
      <c r="T1077" s="375"/>
      <c r="U1077" s="375"/>
      <c r="V1077" s="375"/>
      <c r="W1077" s="375"/>
      <c r="X1077" s="375"/>
      <c r="Y1077" s="375"/>
      <c r="Z1077" s="375"/>
      <c r="AA1077" s="375"/>
      <c r="AB1077" s="375"/>
      <c r="AC1077" s="371"/>
      <c r="AD1077" s="371"/>
      <c r="AE1077" s="371"/>
    </row>
    <row r="1078" spans="2:31" s="379" customFormat="1">
      <c r="B1078" s="371"/>
      <c r="C1078" s="372"/>
      <c r="D1078" s="373"/>
      <c r="E1078" s="374"/>
      <c r="F1078" s="375"/>
      <c r="G1078" s="375"/>
      <c r="H1078" s="375"/>
      <c r="I1078" s="375"/>
      <c r="J1078" s="375"/>
      <c r="K1078" s="375"/>
      <c r="L1078" s="375"/>
      <c r="M1078" s="375"/>
      <c r="N1078" s="375"/>
      <c r="O1078" s="375"/>
      <c r="P1078" s="375"/>
      <c r="Q1078" s="375"/>
      <c r="R1078" s="375"/>
      <c r="S1078" s="375"/>
      <c r="T1078" s="375"/>
      <c r="U1078" s="375"/>
      <c r="V1078" s="375"/>
      <c r="W1078" s="375"/>
      <c r="X1078" s="375"/>
      <c r="Y1078" s="375"/>
      <c r="Z1078" s="375"/>
      <c r="AA1078" s="375"/>
      <c r="AB1078" s="375"/>
      <c r="AC1078" s="371"/>
      <c r="AD1078" s="371"/>
      <c r="AE1078" s="371"/>
    </row>
    <row r="1079" spans="2:31" s="379" customFormat="1">
      <c r="B1079" s="371"/>
      <c r="C1079" s="372"/>
      <c r="D1079" s="373"/>
      <c r="E1079" s="374"/>
      <c r="F1079" s="375"/>
      <c r="G1079" s="375"/>
      <c r="H1079" s="375"/>
      <c r="I1079" s="375"/>
      <c r="J1079" s="375"/>
      <c r="K1079" s="375"/>
      <c r="L1079" s="375"/>
      <c r="M1079" s="375"/>
      <c r="N1079" s="375"/>
      <c r="O1079" s="375"/>
      <c r="P1079" s="375"/>
      <c r="Q1079" s="375"/>
      <c r="R1079" s="375"/>
      <c r="S1079" s="375"/>
      <c r="T1079" s="375"/>
      <c r="U1079" s="375"/>
      <c r="V1079" s="375"/>
      <c r="W1079" s="375"/>
      <c r="X1079" s="375"/>
      <c r="Y1079" s="375"/>
      <c r="Z1079" s="375"/>
      <c r="AA1079" s="375"/>
      <c r="AB1079" s="375"/>
      <c r="AC1079" s="371"/>
      <c r="AD1079" s="371"/>
      <c r="AE1079" s="371"/>
    </row>
    <row r="1080" spans="2:31" s="379" customFormat="1">
      <c r="B1080" s="371"/>
      <c r="C1080" s="372"/>
      <c r="D1080" s="373"/>
      <c r="E1080" s="374"/>
      <c r="F1080" s="375"/>
      <c r="G1080" s="375"/>
      <c r="H1080" s="375"/>
      <c r="I1080" s="375"/>
      <c r="J1080" s="375"/>
      <c r="K1080" s="375"/>
      <c r="L1080" s="375"/>
      <c r="M1080" s="375"/>
      <c r="N1080" s="375"/>
      <c r="O1080" s="375"/>
      <c r="P1080" s="375"/>
      <c r="Q1080" s="375"/>
      <c r="R1080" s="375"/>
      <c r="S1080" s="375"/>
      <c r="T1080" s="375"/>
      <c r="U1080" s="375"/>
      <c r="V1080" s="375"/>
      <c r="W1080" s="375"/>
      <c r="X1080" s="375"/>
      <c r="Y1080" s="375"/>
      <c r="Z1080" s="375"/>
      <c r="AA1080" s="375"/>
      <c r="AB1080" s="375"/>
      <c r="AC1080" s="371"/>
      <c r="AD1080" s="371"/>
      <c r="AE1080" s="371"/>
    </row>
    <row r="1081" spans="2:31" s="379" customFormat="1">
      <c r="B1081" s="371"/>
      <c r="C1081" s="372"/>
      <c r="D1081" s="373"/>
      <c r="E1081" s="374"/>
      <c r="F1081" s="375"/>
      <c r="G1081" s="375"/>
      <c r="H1081" s="375"/>
      <c r="I1081" s="375"/>
      <c r="J1081" s="375"/>
      <c r="K1081" s="375"/>
      <c r="L1081" s="375"/>
      <c r="M1081" s="375"/>
      <c r="N1081" s="375"/>
      <c r="O1081" s="375"/>
      <c r="P1081" s="375"/>
      <c r="Q1081" s="375"/>
      <c r="R1081" s="375"/>
      <c r="S1081" s="375"/>
      <c r="T1081" s="375"/>
      <c r="U1081" s="375"/>
      <c r="V1081" s="375"/>
      <c r="W1081" s="375"/>
      <c r="X1081" s="375"/>
      <c r="Y1081" s="375"/>
      <c r="Z1081" s="375"/>
      <c r="AA1081" s="375"/>
      <c r="AB1081" s="375"/>
      <c r="AC1081" s="371"/>
      <c r="AD1081" s="371"/>
      <c r="AE1081" s="371"/>
    </row>
    <row r="1082" spans="2:31" s="379" customFormat="1">
      <c r="B1082" s="371"/>
      <c r="C1082" s="372"/>
      <c r="D1082" s="373"/>
      <c r="E1082" s="374"/>
      <c r="F1082" s="375"/>
      <c r="G1082" s="375"/>
      <c r="H1082" s="375"/>
      <c r="I1082" s="375"/>
      <c r="J1082" s="375"/>
      <c r="K1082" s="375"/>
      <c r="L1082" s="375"/>
      <c r="M1082" s="375"/>
      <c r="N1082" s="375"/>
      <c r="O1082" s="375"/>
      <c r="P1082" s="375"/>
      <c r="Q1082" s="375"/>
      <c r="R1082" s="375"/>
      <c r="S1082" s="375"/>
      <c r="T1082" s="375"/>
      <c r="U1082" s="375"/>
      <c r="V1082" s="375"/>
      <c r="W1082" s="375"/>
      <c r="X1082" s="375"/>
      <c r="Y1082" s="375"/>
      <c r="Z1082" s="375"/>
      <c r="AA1082" s="375"/>
      <c r="AB1082" s="375"/>
      <c r="AC1082" s="371"/>
      <c r="AD1082" s="371"/>
      <c r="AE1082" s="371"/>
    </row>
    <row r="1083" spans="2:31" s="379" customFormat="1">
      <c r="B1083" s="371"/>
      <c r="C1083" s="372"/>
      <c r="D1083" s="373"/>
      <c r="E1083" s="374"/>
      <c r="F1083" s="375"/>
      <c r="G1083" s="375"/>
      <c r="H1083" s="375"/>
      <c r="I1083" s="375"/>
      <c r="J1083" s="375"/>
      <c r="K1083" s="375"/>
      <c r="L1083" s="375"/>
      <c r="M1083" s="375"/>
      <c r="N1083" s="375"/>
      <c r="O1083" s="375"/>
      <c r="P1083" s="375"/>
      <c r="Q1083" s="375"/>
      <c r="R1083" s="375"/>
      <c r="S1083" s="375"/>
      <c r="T1083" s="375"/>
      <c r="U1083" s="375"/>
      <c r="V1083" s="375"/>
      <c r="W1083" s="375"/>
      <c r="X1083" s="375"/>
      <c r="Y1083" s="375"/>
      <c r="Z1083" s="375"/>
      <c r="AA1083" s="375"/>
      <c r="AB1083" s="375"/>
      <c r="AC1083" s="371"/>
      <c r="AD1083" s="371"/>
      <c r="AE1083" s="371"/>
    </row>
    <row r="1084" spans="2:31" s="379" customFormat="1">
      <c r="B1084" s="371"/>
      <c r="C1084" s="372"/>
      <c r="D1084" s="373"/>
      <c r="E1084" s="374"/>
      <c r="F1084" s="375"/>
      <c r="G1084" s="375"/>
      <c r="H1084" s="375"/>
      <c r="I1084" s="375"/>
      <c r="J1084" s="375"/>
      <c r="K1084" s="375"/>
      <c r="L1084" s="375"/>
      <c r="M1084" s="375"/>
      <c r="N1084" s="375"/>
      <c r="O1084" s="375"/>
      <c r="P1084" s="375"/>
      <c r="Q1084" s="375"/>
      <c r="R1084" s="375"/>
      <c r="S1084" s="375"/>
      <c r="T1084" s="375"/>
      <c r="U1084" s="375"/>
      <c r="V1084" s="375"/>
      <c r="W1084" s="375"/>
      <c r="X1084" s="375"/>
      <c r="Y1084" s="375"/>
      <c r="Z1084" s="375"/>
      <c r="AA1084" s="375"/>
      <c r="AB1084" s="375"/>
      <c r="AC1084" s="371"/>
      <c r="AD1084" s="371"/>
      <c r="AE1084" s="371"/>
    </row>
    <row r="1085" spans="2:31" s="379" customFormat="1">
      <c r="B1085" s="371"/>
      <c r="C1085" s="372"/>
      <c r="D1085" s="373"/>
      <c r="E1085" s="374"/>
      <c r="F1085" s="375"/>
      <c r="G1085" s="375"/>
      <c r="H1085" s="375"/>
      <c r="I1085" s="375"/>
      <c r="J1085" s="375"/>
      <c r="K1085" s="375"/>
      <c r="L1085" s="375"/>
      <c r="M1085" s="375"/>
      <c r="N1085" s="375"/>
      <c r="O1085" s="375"/>
      <c r="P1085" s="375"/>
      <c r="Q1085" s="375"/>
      <c r="R1085" s="375"/>
      <c r="S1085" s="375"/>
      <c r="T1085" s="375"/>
      <c r="U1085" s="375"/>
      <c r="V1085" s="375"/>
      <c r="W1085" s="375"/>
      <c r="X1085" s="375"/>
      <c r="Y1085" s="375"/>
      <c r="Z1085" s="375"/>
      <c r="AA1085" s="375"/>
      <c r="AB1085" s="375"/>
      <c r="AC1085" s="371"/>
      <c r="AD1085" s="371"/>
      <c r="AE1085" s="371"/>
    </row>
    <row r="1086" spans="2:31" s="379" customFormat="1">
      <c r="B1086" s="371"/>
      <c r="C1086" s="372"/>
      <c r="D1086" s="373"/>
      <c r="E1086" s="374"/>
      <c r="F1086" s="375"/>
      <c r="G1086" s="375"/>
      <c r="H1086" s="375"/>
      <c r="I1086" s="375"/>
      <c r="J1086" s="375"/>
      <c r="K1086" s="375"/>
      <c r="L1086" s="375"/>
      <c r="M1086" s="375"/>
      <c r="N1086" s="375"/>
      <c r="O1086" s="375"/>
      <c r="P1086" s="375"/>
      <c r="Q1086" s="375"/>
      <c r="R1086" s="375"/>
      <c r="S1086" s="375"/>
      <c r="T1086" s="375"/>
      <c r="U1086" s="375"/>
      <c r="V1086" s="375"/>
      <c r="W1086" s="375"/>
      <c r="X1086" s="375"/>
      <c r="Y1086" s="375"/>
      <c r="Z1086" s="375"/>
      <c r="AA1086" s="375"/>
      <c r="AB1086" s="375"/>
      <c r="AC1086" s="371"/>
      <c r="AD1086" s="371"/>
      <c r="AE1086" s="371"/>
    </row>
    <row r="1087" spans="2:31" s="379" customFormat="1">
      <c r="B1087" s="371"/>
      <c r="C1087" s="372"/>
      <c r="D1087" s="373"/>
      <c r="E1087" s="374"/>
      <c r="F1087" s="375"/>
      <c r="G1087" s="375"/>
      <c r="H1087" s="375"/>
      <c r="I1087" s="375"/>
      <c r="J1087" s="375"/>
      <c r="K1087" s="375"/>
      <c r="L1087" s="375"/>
      <c r="M1087" s="375"/>
      <c r="N1087" s="375"/>
      <c r="O1087" s="375"/>
      <c r="P1087" s="375"/>
      <c r="Q1087" s="375"/>
      <c r="R1087" s="375"/>
      <c r="S1087" s="375"/>
      <c r="T1087" s="375"/>
      <c r="U1087" s="375"/>
      <c r="V1087" s="375"/>
      <c r="W1087" s="375"/>
      <c r="X1087" s="375"/>
      <c r="Y1087" s="375"/>
      <c r="Z1087" s="375"/>
      <c r="AA1087" s="375"/>
      <c r="AB1087" s="375"/>
      <c r="AC1087" s="371"/>
      <c r="AD1087" s="371"/>
      <c r="AE1087" s="371"/>
    </row>
    <row r="1088" spans="2:31" s="379" customFormat="1">
      <c r="B1088" s="371"/>
      <c r="C1088" s="372"/>
      <c r="D1088" s="373"/>
      <c r="E1088" s="374"/>
      <c r="F1088" s="375"/>
      <c r="G1088" s="375"/>
      <c r="H1088" s="375"/>
      <c r="I1088" s="375"/>
      <c r="J1088" s="375"/>
      <c r="K1088" s="375"/>
      <c r="L1088" s="375"/>
      <c r="M1088" s="375"/>
      <c r="N1088" s="375"/>
      <c r="O1088" s="375"/>
      <c r="P1088" s="375"/>
      <c r="Q1088" s="375"/>
      <c r="R1088" s="375"/>
      <c r="S1088" s="375"/>
      <c r="T1088" s="375"/>
      <c r="U1088" s="375"/>
      <c r="V1088" s="375"/>
      <c r="W1088" s="375"/>
      <c r="X1088" s="375"/>
      <c r="Y1088" s="375"/>
      <c r="Z1088" s="375"/>
      <c r="AA1088" s="375"/>
      <c r="AB1088" s="375"/>
      <c r="AC1088" s="371"/>
      <c r="AD1088" s="371"/>
      <c r="AE1088" s="371"/>
    </row>
    <row r="1089" spans="2:31" s="379" customFormat="1">
      <c r="B1089" s="371"/>
      <c r="C1089" s="372"/>
      <c r="D1089" s="373"/>
      <c r="E1089" s="374"/>
      <c r="F1089" s="375"/>
      <c r="G1089" s="375"/>
      <c r="H1089" s="375"/>
      <c r="I1089" s="375"/>
      <c r="J1089" s="375"/>
      <c r="K1089" s="375"/>
      <c r="L1089" s="375"/>
      <c r="M1089" s="375"/>
      <c r="N1089" s="375"/>
      <c r="O1089" s="375"/>
      <c r="P1089" s="375"/>
      <c r="Q1089" s="375"/>
      <c r="R1089" s="375"/>
      <c r="S1089" s="375"/>
      <c r="T1089" s="375"/>
      <c r="U1089" s="375"/>
      <c r="V1089" s="375"/>
      <c r="W1089" s="375"/>
      <c r="X1089" s="375"/>
      <c r="Y1089" s="375"/>
      <c r="Z1089" s="375"/>
      <c r="AA1089" s="375"/>
      <c r="AB1089" s="375"/>
      <c r="AC1089" s="371"/>
      <c r="AD1089" s="371"/>
      <c r="AE1089" s="371"/>
    </row>
    <row r="1090" spans="2:31" s="379" customFormat="1">
      <c r="B1090" s="371"/>
      <c r="C1090" s="372"/>
      <c r="D1090" s="373"/>
      <c r="E1090" s="374"/>
      <c r="F1090" s="375"/>
      <c r="G1090" s="375"/>
      <c r="H1090" s="375"/>
      <c r="I1090" s="375"/>
      <c r="J1090" s="375"/>
      <c r="K1090" s="375"/>
      <c r="L1090" s="375"/>
      <c r="M1090" s="375"/>
      <c r="N1090" s="375"/>
      <c r="O1090" s="375"/>
      <c r="P1090" s="375"/>
      <c r="Q1090" s="375"/>
      <c r="R1090" s="375"/>
      <c r="S1090" s="375"/>
      <c r="T1090" s="375"/>
      <c r="U1090" s="375"/>
      <c r="V1090" s="375"/>
      <c r="W1090" s="375"/>
      <c r="X1090" s="375"/>
      <c r="Y1090" s="375"/>
      <c r="Z1090" s="375"/>
      <c r="AA1090" s="375"/>
      <c r="AB1090" s="375"/>
      <c r="AC1090" s="371"/>
      <c r="AD1090" s="371"/>
      <c r="AE1090" s="371"/>
    </row>
    <row r="1091" spans="2:31" s="379" customFormat="1">
      <c r="B1091" s="371"/>
      <c r="C1091" s="372"/>
      <c r="D1091" s="373"/>
      <c r="E1091" s="374"/>
      <c r="F1091" s="375"/>
      <c r="G1091" s="375"/>
      <c r="H1091" s="375"/>
      <c r="I1091" s="375"/>
      <c r="J1091" s="375"/>
      <c r="K1091" s="375"/>
      <c r="L1091" s="375"/>
      <c r="M1091" s="375"/>
      <c r="N1091" s="375"/>
      <c r="O1091" s="375"/>
      <c r="P1091" s="375"/>
      <c r="Q1091" s="375"/>
      <c r="R1091" s="375"/>
      <c r="S1091" s="375"/>
      <c r="T1091" s="375"/>
      <c r="U1091" s="375"/>
      <c r="V1091" s="375"/>
      <c r="W1091" s="375"/>
      <c r="X1091" s="375"/>
      <c r="Y1091" s="375"/>
      <c r="Z1091" s="375"/>
      <c r="AA1091" s="375"/>
      <c r="AB1091" s="375"/>
      <c r="AC1091" s="371"/>
      <c r="AD1091" s="371"/>
      <c r="AE1091" s="371"/>
    </row>
    <row r="1092" spans="2:31" s="379" customFormat="1">
      <c r="B1092" s="371"/>
      <c r="C1092" s="372"/>
      <c r="D1092" s="373"/>
      <c r="E1092" s="374"/>
      <c r="F1092" s="375"/>
      <c r="G1092" s="375"/>
      <c r="H1092" s="375"/>
      <c r="I1092" s="375"/>
      <c r="J1092" s="375"/>
      <c r="K1092" s="375"/>
      <c r="L1092" s="375"/>
      <c r="M1092" s="375"/>
      <c r="N1092" s="375"/>
      <c r="O1092" s="375"/>
      <c r="P1092" s="375"/>
      <c r="Q1092" s="375"/>
      <c r="R1092" s="375"/>
      <c r="S1092" s="375"/>
      <c r="T1092" s="375"/>
      <c r="U1092" s="375"/>
      <c r="V1092" s="375"/>
      <c r="W1092" s="375"/>
      <c r="X1092" s="375"/>
      <c r="Y1092" s="375"/>
      <c r="Z1092" s="375"/>
      <c r="AA1092" s="375"/>
      <c r="AB1092" s="375"/>
      <c r="AC1092" s="371"/>
      <c r="AD1092" s="371"/>
      <c r="AE1092" s="371"/>
    </row>
    <row r="1093" spans="2:31" s="379" customFormat="1">
      <c r="B1093" s="371"/>
      <c r="C1093" s="372"/>
      <c r="D1093" s="373"/>
      <c r="E1093" s="374"/>
      <c r="F1093" s="375"/>
      <c r="G1093" s="375"/>
      <c r="H1093" s="375"/>
      <c r="I1093" s="375"/>
      <c r="J1093" s="375"/>
      <c r="K1093" s="375"/>
      <c r="L1093" s="375"/>
      <c r="M1093" s="375"/>
      <c r="N1093" s="375"/>
      <c r="O1093" s="375"/>
      <c r="P1093" s="375"/>
      <c r="Q1093" s="375"/>
      <c r="R1093" s="375"/>
      <c r="S1093" s="375"/>
      <c r="T1093" s="375"/>
      <c r="U1093" s="375"/>
      <c r="V1093" s="375"/>
      <c r="W1093" s="375"/>
      <c r="X1093" s="375"/>
      <c r="Y1093" s="375"/>
      <c r="Z1093" s="375"/>
      <c r="AA1093" s="375"/>
      <c r="AB1093" s="375"/>
      <c r="AC1093" s="371"/>
      <c r="AD1093" s="371"/>
      <c r="AE1093" s="371"/>
    </row>
    <row r="1094" spans="2:31" s="379" customFormat="1">
      <c r="B1094" s="371"/>
      <c r="C1094" s="372"/>
      <c r="D1094" s="373"/>
      <c r="E1094" s="374"/>
      <c r="F1094" s="375"/>
      <c r="G1094" s="375"/>
      <c r="H1094" s="375"/>
      <c r="I1094" s="375"/>
      <c r="J1094" s="375"/>
      <c r="K1094" s="375"/>
      <c r="L1094" s="375"/>
      <c r="M1094" s="375"/>
      <c r="N1094" s="375"/>
      <c r="O1094" s="375"/>
      <c r="P1094" s="375"/>
      <c r="Q1094" s="375"/>
      <c r="R1094" s="375"/>
      <c r="S1094" s="375"/>
      <c r="T1094" s="375"/>
      <c r="U1094" s="375"/>
      <c r="V1094" s="375"/>
      <c r="W1094" s="375"/>
      <c r="X1094" s="375"/>
      <c r="Y1094" s="375"/>
      <c r="Z1094" s="375"/>
      <c r="AA1094" s="375"/>
      <c r="AB1094" s="375"/>
      <c r="AC1094" s="371"/>
      <c r="AD1094" s="371"/>
      <c r="AE1094" s="371"/>
    </row>
    <row r="1095" spans="2:31" s="379" customFormat="1">
      <c r="B1095" s="371"/>
      <c r="C1095" s="372"/>
      <c r="D1095" s="373"/>
      <c r="E1095" s="374"/>
      <c r="F1095" s="375"/>
      <c r="G1095" s="375"/>
      <c r="H1095" s="375"/>
      <c r="I1095" s="375"/>
      <c r="J1095" s="375"/>
      <c r="K1095" s="375"/>
      <c r="L1095" s="375"/>
      <c r="M1095" s="375"/>
      <c r="N1095" s="375"/>
      <c r="O1095" s="375"/>
      <c r="P1095" s="375"/>
      <c r="Q1095" s="375"/>
      <c r="R1095" s="375"/>
      <c r="S1095" s="375"/>
      <c r="T1095" s="375"/>
      <c r="U1095" s="375"/>
      <c r="V1095" s="375"/>
      <c r="W1095" s="375"/>
      <c r="X1095" s="375"/>
      <c r="Y1095" s="375"/>
      <c r="Z1095" s="375"/>
      <c r="AA1095" s="375"/>
      <c r="AB1095" s="375"/>
      <c r="AC1095" s="371"/>
      <c r="AD1095" s="371"/>
      <c r="AE1095" s="371"/>
    </row>
    <row r="1096" spans="2:31" s="379" customFormat="1">
      <c r="B1096" s="371"/>
      <c r="C1096" s="372"/>
      <c r="D1096" s="373"/>
      <c r="E1096" s="374"/>
      <c r="F1096" s="375"/>
      <c r="G1096" s="375"/>
      <c r="H1096" s="375"/>
      <c r="I1096" s="375"/>
      <c r="J1096" s="375"/>
      <c r="K1096" s="375"/>
      <c r="L1096" s="375"/>
      <c r="M1096" s="375"/>
      <c r="N1096" s="375"/>
      <c r="O1096" s="375"/>
      <c r="P1096" s="375"/>
      <c r="Q1096" s="375"/>
      <c r="R1096" s="375"/>
      <c r="S1096" s="375"/>
      <c r="T1096" s="375"/>
      <c r="U1096" s="375"/>
      <c r="V1096" s="375"/>
      <c r="W1096" s="375"/>
      <c r="X1096" s="375"/>
      <c r="Y1096" s="375"/>
      <c r="Z1096" s="375"/>
      <c r="AA1096" s="375"/>
      <c r="AB1096" s="375"/>
      <c r="AC1096" s="371"/>
      <c r="AD1096" s="371"/>
      <c r="AE1096" s="371"/>
    </row>
    <row r="1097" spans="2:31" s="379" customFormat="1">
      <c r="B1097" s="371"/>
      <c r="C1097" s="372"/>
      <c r="D1097" s="373"/>
      <c r="E1097" s="374"/>
      <c r="F1097" s="375"/>
      <c r="G1097" s="375"/>
      <c r="H1097" s="375"/>
      <c r="I1097" s="375"/>
      <c r="J1097" s="375"/>
      <c r="K1097" s="375"/>
      <c r="L1097" s="375"/>
      <c r="M1097" s="375"/>
      <c r="N1097" s="375"/>
      <c r="O1097" s="375"/>
      <c r="P1097" s="375"/>
      <c r="Q1097" s="375"/>
      <c r="R1097" s="375"/>
      <c r="S1097" s="375"/>
      <c r="T1097" s="375"/>
      <c r="U1097" s="375"/>
      <c r="V1097" s="375"/>
      <c r="W1097" s="375"/>
      <c r="X1097" s="375"/>
      <c r="Y1097" s="375"/>
      <c r="Z1097" s="375"/>
      <c r="AA1097" s="375"/>
      <c r="AB1097" s="375"/>
      <c r="AC1097" s="371"/>
      <c r="AD1097" s="371"/>
      <c r="AE1097" s="371"/>
    </row>
    <row r="1098" spans="2:31" s="379" customFormat="1">
      <c r="B1098" s="371"/>
      <c r="C1098" s="372"/>
      <c r="D1098" s="373"/>
      <c r="E1098" s="374"/>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1"/>
      <c r="AD1098" s="371"/>
      <c r="AE1098" s="371"/>
    </row>
    <row r="1099" spans="2:31" s="379" customFormat="1">
      <c r="B1099" s="371"/>
      <c r="C1099" s="372"/>
      <c r="D1099" s="373"/>
      <c r="E1099" s="374"/>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1"/>
      <c r="AD1099" s="371"/>
      <c r="AE1099" s="371"/>
    </row>
    <row r="1100" spans="2:31" s="379" customFormat="1">
      <c r="B1100" s="371"/>
      <c r="C1100" s="372"/>
      <c r="D1100" s="373"/>
      <c r="E1100" s="374"/>
      <c r="F1100" s="375"/>
      <c r="G1100" s="375"/>
      <c r="H1100" s="375"/>
      <c r="I1100" s="375"/>
      <c r="J1100" s="375"/>
      <c r="K1100" s="375"/>
      <c r="L1100" s="375"/>
      <c r="M1100" s="375"/>
      <c r="N1100" s="375"/>
      <c r="O1100" s="375"/>
      <c r="P1100" s="375"/>
      <c r="Q1100" s="375"/>
      <c r="R1100" s="375"/>
      <c r="S1100" s="375"/>
      <c r="T1100" s="375"/>
      <c r="U1100" s="375"/>
      <c r="V1100" s="375"/>
      <c r="W1100" s="375"/>
      <c r="X1100" s="375"/>
      <c r="Y1100" s="375"/>
      <c r="Z1100" s="375"/>
      <c r="AA1100" s="375"/>
      <c r="AB1100" s="375"/>
      <c r="AC1100" s="371"/>
      <c r="AD1100" s="371"/>
      <c r="AE1100" s="371"/>
    </row>
    <row r="1101" spans="2:31" s="379" customFormat="1">
      <c r="B1101" s="371"/>
      <c r="C1101" s="372"/>
      <c r="D1101" s="373"/>
      <c r="E1101" s="374"/>
      <c r="F1101" s="375"/>
      <c r="G1101" s="375"/>
      <c r="H1101" s="375"/>
      <c r="I1101" s="375"/>
      <c r="J1101" s="375"/>
      <c r="K1101" s="375"/>
      <c r="L1101" s="375"/>
      <c r="M1101" s="375"/>
      <c r="N1101" s="375"/>
      <c r="O1101" s="375"/>
      <c r="P1101" s="375"/>
      <c r="Q1101" s="375"/>
      <c r="R1101" s="375"/>
      <c r="S1101" s="375"/>
      <c r="T1101" s="375"/>
      <c r="U1101" s="375"/>
      <c r="V1101" s="375"/>
      <c r="W1101" s="375"/>
      <c r="X1101" s="375"/>
      <c r="Y1101" s="375"/>
      <c r="Z1101" s="375"/>
      <c r="AA1101" s="375"/>
      <c r="AB1101" s="375"/>
      <c r="AC1101" s="371"/>
      <c r="AD1101" s="371"/>
      <c r="AE1101" s="371"/>
    </row>
    <row r="1102" spans="2:31" s="379" customFormat="1">
      <c r="B1102" s="371"/>
      <c r="C1102" s="372"/>
      <c r="D1102" s="373"/>
      <c r="E1102" s="374"/>
      <c r="F1102" s="375"/>
      <c r="G1102" s="375"/>
      <c r="H1102" s="375"/>
      <c r="I1102" s="375"/>
      <c r="J1102" s="375"/>
      <c r="K1102" s="375"/>
      <c r="L1102" s="375"/>
      <c r="M1102" s="375"/>
      <c r="N1102" s="375"/>
      <c r="O1102" s="375"/>
      <c r="P1102" s="375"/>
      <c r="Q1102" s="375"/>
      <c r="R1102" s="375"/>
      <c r="S1102" s="375"/>
      <c r="T1102" s="375"/>
      <c r="U1102" s="375"/>
      <c r="V1102" s="375"/>
      <c r="W1102" s="375"/>
      <c r="X1102" s="375"/>
      <c r="Y1102" s="375"/>
      <c r="Z1102" s="375"/>
      <c r="AA1102" s="375"/>
      <c r="AB1102" s="375"/>
      <c r="AC1102" s="371"/>
      <c r="AD1102" s="371"/>
      <c r="AE1102" s="371"/>
    </row>
    <row r="1103" spans="2:31" s="379" customFormat="1">
      <c r="B1103" s="371"/>
      <c r="C1103" s="372"/>
      <c r="D1103" s="373"/>
      <c r="E1103" s="374"/>
      <c r="F1103" s="375"/>
      <c r="G1103" s="375"/>
      <c r="H1103" s="375"/>
      <c r="I1103" s="375"/>
      <c r="J1103" s="375"/>
      <c r="K1103" s="375"/>
      <c r="L1103" s="375"/>
      <c r="M1103" s="375"/>
      <c r="N1103" s="375"/>
      <c r="O1103" s="375"/>
      <c r="P1103" s="375"/>
      <c r="Q1103" s="375"/>
      <c r="R1103" s="375"/>
      <c r="S1103" s="375"/>
      <c r="T1103" s="375"/>
      <c r="U1103" s="375"/>
      <c r="V1103" s="375"/>
      <c r="W1103" s="375"/>
      <c r="X1103" s="375"/>
      <c r="Y1103" s="375"/>
      <c r="Z1103" s="375"/>
      <c r="AA1103" s="375"/>
      <c r="AB1103" s="375"/>
      <c r="AC1103" s="371"/>
      <c r="AD1103" s="371"/>
      <c r="AE1103" s="371"/>
    </row>
    <row r="1104" spans="2:31" s="379" customFormat="1">
      <c r="B1104" s="371"/>
      <c r="C1104" s="372"/>
      <c r="D1104" s="373"/>
      <c r="E1104" s="374"/>
      <c r="F1104" s="375"/>
      <c r="G1104" s="375"/>
      <c r="H1104" s="375"/>
      <c r="I1104" s="375"/>
      <c r="J1104" s="375"/>
      <c r="K1104" s="375"/>
      <c r="L1104" s="375"/>
      <c r="M1104" s="375"/>
      <c r="N1104" s="375"/>
      <c r="O1104" s="375"/>
      <c r="P1104" s="375"/>
      <c r="Q1104" s="375"/>
      <c r="R1104" s="375"/>
      <c r="S1104" s="375"/>
      <c r="T1104" s="375"/>
      <c r="U1104" s="375"/>
      <c r="V1104" s="375"/>
      <c r="W1104" s="375"/>
      <c r="X1104" s="375"/>
      <c r="Y1104" s="375"/>
      <c r="Z1104" s="375"/>
      <c r="AA1104" s="375"/>
      <c r="AB1104" s="375"/>
      <c r="AC1104" s="371"/>
      <c r="AD1104" s="371"/>
      <c r="AE1104" s="371"/>
    </row>
    <row r="1105" spans="2:31" s="379" customFormat="1">
      <c r="B1105" s="371"/>
      <c r="C1105" s="372"/>
      <c r="D1105" s="373"/>
      <c r="E1105" s="374"/>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1"/>
      <c r="AD1105" s="371"/>
      <c r="AE1105" s="371"/>
    </row>
    <row r="1106" spans="2:31" s="379" customFormat="1">
      <c r="B1106" s="371"/>
      <c r="C1106" s="372"/>
      <c r="D1106" s="373"/>
      <c r="E1106" s="374"/>
      <c r="F1106" s="375"/>
      <c r="G1106" s="375"/>
      <c r="H1106" s="375"/>
      <c r="I1106" s="375"/>
      <c r="J1106" s="375"/>
      <c r="K1106" s="375"/>
      <c r="L1106" s="375"/>
      <c r="M1106" s="375"/>
      <c r="N1106" s="375"/>
      <c r="O1106" s="375"/>
      <c r="P1106" s="375"/>
      <c r="Q1106" s="375"/>
      <c r="R1106" s="375"/>
      <c r="S1106" s="375"/>
      <c r="T1106" s="375"/>
      <c r="U1106" s="375"/>
      <c r="V1106" s="375"/>
      <c r="W1106" s="375"/>
      <c r="X1106" s="375"/>
      <c r="Y1106" s="375"/>
      <c r="Z1106" s="375"/>
      <c r="AA1106" s="375"/>
      <c r="AB1106" s="375"/>
      <c r="AC1106" s="371"/>
      <c r="AD1106" s="371"/>
      <c r="AE1106" s="371"/>
    </row>
    <row r="1107" spans="2:31" s="379" customFormat="1">
      <c r="B1107" s="371"/>
      <c r="C1107" s="372"/>
      <c r="D1107" s="373"/>
      <c r="E1107" s="374"/>
      <c r="F1107" s="375"/>
      <c r="G1107" s="375"/>
      <c r="H1107" s="375"/>
      <c r="I1107" s="375"/>
      <c r="J1107" s="375"/>
      <c r="K1107" s="375"/>
      <c r="L1107" s="375"/>
      <c r="M1107" s="375"/>
      <c r="N1107" s="375"/>
      <c r="O1107" s="375"/>
      <c r="P1107" s="375"/>
      <c r="Q1107" s="375"/>
      <c r="R1107" s="375"/>
      <c r="S1107" s="375"/>
      <c r="T1107" s="375"/>
      <c r="U1107" s="375"/>
      <c r="V1107" s="375"/>
      <c r="W1107" s="375"/>
      <c r="X1107" s="375"/>
      <c r="Y1107" s="375"/>
      <c r="Z1107" s="375"/>
      <c r="AA1107" s="375"/>
      <c r="AB1107" s="375"/>
      <c r="AC1107" s="371"/>
      <c r="AD1107" s="371"/>
      <c r="AE1107" s="371"/>
    </row>
    <row r="1108" spans="2:31" s="379" customFormat="1">
      <c r="B1108" s="371"/>
      <c r="C1108" s="372"/>
      <c r="D1108" s="373"/>
      <c r="E1108" s="374"/>
      <c r="F1108" s="375"/>
      <c r="G1108" s="375"/>
      <c r="H1108" s="375"/>
      <c r="I1108" s="375"/>
      <c r="J1108" s="375"/>
      <c r="K1108" s="375"/>
      <c r="L1108" s="375"/>
      <c r="M1108" s="375"/>
      <c r="N1108" s="375"/>
      <c r="O1108" s="375"/>
      <c r="P1108" s="375"/>
      <c r="Q1108" s="375"/>
      <c r="R1108" s="375"/>
      <c r="S1108" s="375"/>
      <c r="T1108" s="375"/>
      <c r="U1108" s="375"/>
      <c r="V1108" s="375"/>
      <c r="W1108" s="375"/>
      <c r="X1108" s="375"/>
      <c r="Y1108" s="375"/>
      <c r="Z1108" s="375"/>
      <c r="AA1108" s="375"/>
      <c r="AB1108" s="375"/>
      <c r="AC1108" s="371"/>
      <c r="AD1108" s="371"/>
      <c r="AE1108" s="371"/>
    </row>
    <row r="1109" spans="2:31" s="379" customFormat="1">
      <c r="B1109" s="371"/>
      <c r="C1109" s="372"/>
      <c r="D1109" s="373"/>
      <c r="E1109" s="374"/>
      <c r="F1109" s="375"/>
      <c r="G1109" s="375"/>
      <c r="H1109" s="375"/>
      <c r="I1109" s="375"/>
      <c r="J1109" s="375"/>
      <c r="K1109" s="375"/>
      <c r="L1109" s="375"/>
      <c r="M1109" s="375"/>
      <c r="N1109" s="375"/>
      <c r="O1109" s="375"/>
      <c r="P1109" s="375"/>
      <c r="Q1109" s="375"/>
      <c r="R1109" s="375"/>
      <c r="S1109" s="375"/>
      <c r="T1109" s="375"/>
      <c r="U1109" s="375"/>
      <c r="V1109" s="375"/>
      <c r="W1109" s="375"/>
      <c r="X1109" s="375"/>
      <c r="Y1109" s="375"/>
      <c r="Z1109" s="375"/>
      <c r="AA1109" s="375"/>
      <c r="AB1109" s="375"/>
      <c r="AC1109" s="371"/>
      <c r="AD1109" s="371"/>
      <c r="AE1109" s="371"/>
    </row>
    <row r="1110" spans="2:31" s="379" customFormat="1">
      <c r="B1110" s="371"/>
      <c r="C1110" s="372"/>
      <c r="D1110" s="373"/>
      <c r="E1110" s="374"/>
      <c r="F1110" s="375"/>
      <c r="G1110" s="375"/>
      <c r="H1110" s="375"/>
      <c r="I1110" s="375"/>
      <c r="J1110" s="375"/>
      <c r="K1110" s="375"/>
      <c r="L1110" s="375"/>
      <c r="M1110" s="375"/>
      <c r="N1110" s="375"/>
      <c r="O1110" s="375"/>
      <c r="P1110" s="375"/>
      <c r="Q1110" s="375"/>
      <c r="R1110" s="375"/>
      <c r="S1110" s="375"/>
      <c r="T1110" s="375"/>
      <c r="U1110" s="375"/>
      <c r="V1110" s="375"/>
      <c r="W1110" s="375"/>
      <c r="X1110" s="375"/>
      <c r="Y1110" s="375"/>
      <c r="Z1110" s="375"/>
      <c r="AA1110" s="375"/>
      <c r="AB1110" s="375"/>
      <c r="AC1110" s="371"/>
      <c r="AD1110" s="371"/>
      <c r="AE1110" s="371"/>
    </row>
    <row r="1111" spans="2:31" s="379" customFormat="1">
      <c r="B1111" s="371"/>
      <c r="C1111" s="372"/>
      <c r="D1111" s="373"/>
      <c r="E1111" s="374"/>
      <c r="F1111" s="375"/>
      <c r="G1111" s="375"/>
      <c r="H1111" s="375"/>
      <c r="I1111" s="375"/>
      <c r="J1111" s="375"/>
      <c r="K1111" s="375"/>
      <c r="L1111" s="375"/>
      <c r="M1111" s="375"/>
      <c r="N1111" s="375"/>
      <c r="O1111" s="375"/>
      <c r="P1111" s="375"/>
      <c r="Q1111" s="375"/>
      <c r="R1111" s="375"/>
      <c r="S1111" s="375"/>
      <c r="T1111" s="375"/>
      <c r="U1111" s="375"/>
      <c r="V1111" s="375"/>
      <c r="W1111" s="375"/>
      <c r="X1111" s="375"/>
      <c r="Y1111" s="375"/>
      <c r="Z1111" s="375"/>
      <c r="AA1111" s="375"/>
      <c r="AB1111" s="375"/>
      <c r="AC1111" s="371"/>
      <c r="AD1111" s="371"/>
      <c r="AE1111" s="371"/>
    </row>
    <row r="1112" spans="2:31" s="379" customFormat="1">
      <c r="B1112" s="371"/>
      <c r="C1112" s="372"/>
      <c r="D1112" s="373"/>
      <c r="E1112" s="374"/>
      <c r="F1112" s="375"/>
      <c r="G1112" s="375"/>
      <c r="H1112" s="375"/>
      <c r="I1112" s="375"/>
      <c r="J1112" s="375"/>
      <c r="K1112" s="375"/>
      <c r="L1112" s="375"/>
      <c r="M1112" s="375"/>
      <c r="N1112" s="375"/>
      <c r="O1112" s="375"/>
      <c r="P1112" s="375"/>
      <c r="Q1112" s="375"/>
      <c r="R1112" s="375"/>
      <c r="S1112" s="375"/>
      <c r="T1112" s="375"/>
      <c r="U1112" s="375"/>
      <c r="V1112" s="375"/>
      <c r="W1112" s="375"/>
      <c r="X1112" s="375"/>
      <c r="Y1112" s="375"/>
      <c r="Z1112" s="375"/>
      <c r="AA1112" s="375"/>
      <c r="AB1112" s="375"/>
      <c r="AC1112" s="371"/>
      <c r="AD1112" s="371"/>
      <c r="AE1112" s="371"/>
    </row>
    <row r="1113" spans="2:31" s="379" customFormat="1">
      <c r="B1113" s="371"/>
      <c r="C1113" s="372"/>
      <c r="D1113" s="373"/>
      <c r="E1113" s="374"/>
      <c r="F1113" s="375"/>
      <c r="G1113" s="375"/>
      <c r="H1113" s="375"/>
      <c r="I1113" s="375"/>
      <c r="J1113" s="375"/>
      <c r="K1113" s="375"/>
      <c r="L1113" s="375"/>
      <c r="M1113" s="375"/>
      <c r="N1113" s="375"/>
      <c r="O1113" s="375"/>
      <c r="P1113" s="375"/>
      <c r="Q1113" s="375"/>
      <c r="R1113" s="375"/>
      <c r="S1113" s="375"/>
      <c r="T1113" s="375"/>
      <c r="U1113" s="375"/>
      <c r="V1113" s="375"/>
      <c r="W1113" s="375"/>
      <c r="X1113" s="375"/>
      <c r="Y1113" s="375"/>
      <c r="Z1113" s="375"/>
      <c r="AA1113" s="375"/>
      <c r="AB1113" s="375"/>
      <c r="AC1113" s="371"/>
      <c r="AD1113" s="371"/>
      <c r="AE1113" s="371"/>
    </row>
    <row r="1114" spans="2:31" s="379" customFormat="1">
      <c r="B1114" s="371"/>
      <c r="C1114" s="372"/>
      <c r="D1114" s="373"/>
      <c r="E1114" s="374"/>
      <c r="F1114" s="375"/>
      <c r="G1114" s="375"/>
      <c r="H1114" s="375"/>
      <c r="I1114" s="375"/>
      <c r="J1114" s="375"/>
      <c r="K1114" s="375"/>
      <c r="L1114" s="375"/>
      <c r="M1114" s="375"/>
      <c r="N1114" s="375"/>
      <c r="O1114" s="375"/>
      <c r="P1114" s="375"/>
      <c r="Q1114" s="375"/>
      <c r="R1114" s="375"/>
      <c r="S1114" s="375"/>
      <c r="T1114" s="375"/>
      <c r="U1114" s="375"/>
      <c r="V1114" s="375"/>
      <c r="W1114" s="375"/>
      <c r="X1114" s="375"/>
      <c r="Y1114" s="375"/>
      <c r="Z1114" s="375"/>
      <c r="AA1114" s="375"/>
      <c r="AB1114" s="375"/>
      <c r="AC1114" s="371"/>
      <c r="AD1114" s="371"/>
      <c r="AE1114" s="371"/>
    </row>
    <row r="1115" spans="2:31" s="379" customFormat="1">
      <c r="B1115" s="371"/>
      <c r="C1115" s="372"/>
      <c r="D1115" s="373"/>
      <c r="E1115" s="374"/>
      <c r="F1115" s="375"/>
      <c r="G1115" s="375"/>
      <c r="H1115" s="375"/>
      <c r="I1115" s="375"/>
      <c r="J1115" s="375"/>
      <c r="K1115" s="375"/>
      <c r="L1115" s="375"/>
      <c r="M1115" s="375"/>
      <c r="N1115" s="375"/>
      <c r="O1115" s="375"/>
      <c r="P1115" s="375"/>
      <c r="Q1115" s="375"/>
      <c r="R1115" s="375"/>
      <c r="S1115" s="375"/>
      <c r="T1115" s="375"/>
      <c r="U1115" s="375"/>
      <c r="V1115" s="375"/>
      <c r="W1115" s="375"/>
      <c r="X1115" s="375"/>
      <c r="Y1115" s="375"/>
      <c r="Z1115" s="375"/>
      <c r="AA1115" s="375"/>
      <c r="AB1115" s="375"/>
      <c r="AC1115" s="371"/>
      <c r="AD1115" s="371"/>
      <c r="AE1115" s="371"/>
    </row>
    <row r="1116" spans="2:31" s="379" customFormat="1">
      <c r="B1116" s="371"/>
      <c r="C1116" s="372"/>
      <c r="D1116" s="373"/>
      <c r="E1116" s="374"/>
      <c r="F1116" s="375"/>
      <c r="G1116" s="375"/>
      <c r="H1116" s="375"/>
      <c r="I1116" s="375"/>
      <c r="J1116" s="375"/>
      <c r="K1116" s="375"/>
      <c r="L1116" s="375"/>
      <c r="M1116" s="375"/>
      <c r="N1116" s="375"/>
      <c r="O1116" s="375"/>
      <c r="P1116" s="375"/>
      <c r="Q1116" s="375"/>
      <c r="R1116" s="375"/>
      <c r="S1116" s="375"/>
      <c r="T1116" s="375"/>
      <c r="U1116" s="375"/>
      <c r="V1116" s="375"/>
      <c r="W1116" s="375"/>
      <c r="X1116" s="375"/>
      <c r="Y1116" s="375"/>
      <c r="Z1116" s="375"/>
      <c r="AA1116" s="375"/>
      <c r="AB1116" s="375"/>
      <c r="AC1116" s="371"/>
      <c r="AD1116" s="371"/>
      <c r="AE1116" s="371"/>
    </row>
    <row r="1117" spans="2:31" s="379" customFormat="1">
      <c r="B1117" s="371"/>
      <c r="C1117" s="372"/>
      <c r="D1117" s="373"/>
      <c r="E1117" s="374"/>
      <c r="F1117" s="375"/>
      <c r="G1117" s="375"/>
      <c r="H1117" s="375"/>
      <c r="I1117" s="375"/>
      <c r="J1117" s="375"/>
      <c r="K1117" s="375"/>
      <c r="L1117" s="375"/>
      <c r="M1117" s="375"/>
      <c r="N1117" s="375"/>
      <c r="O1117" s="375"/>
      <c r="P1117" s="375"/>
      <c r="Q1117" s="375"/>
      <c r="R1117" s="375"/>
      <c r="S1117" s="375"/>
      <c r="T1117" s="375"/>
      <c r="U1117" s="375"/>
      <c r="V1117" s="375"/>
      <c r="W1117" s="375"/>
      <c r="X1117" s="375"/>
      <c r="Y1117" s="375"/>
      <c r="Z1117" s="375"/>
      <c r="AA1117" s="375"/>
      <c r="AB1117" s="375"/>
      <c r="AC1117" s="371"/>
      <c r="AD1117" s="371"/>
      <c r="AE1117" s="371"/>
    </row>
    <row r="1118" spans="2:31" s="379" customFormat="1">
      <c r="B1118" s="371"/>
      <c r="C1118" s="372"/>
      <c r="D1118" s="373"/>
      <c r="E1118" s="374"/>
      <c r="F1118" s="375"/>
      <c r="G1118" s="375"/>
      <c r="H1118" s="375"/>
      <c r="I1118" s="375"/>
      <c r="J1118" s="375"/>
      <c r="K1118" s="375"/>
      <c r="L1118" s="375"/>
      <c r="M1118" s="375"/>
      <c r="N1118" s="375"/>
      <c r="O1118" s="375"/>
      <c r="P1118" s="375"/>
      <c r="Q1118" s="375"/>
      <c r="R1118" s="375"/>
      <c r="S1118" s="375"/>
      <c r="T1118" s="375"/>
      <c r="U1118" s="375"/>
      <c r="V1118" s="375"/>
      <c r="W1118" s="375"/>
      <c r="X1118" s="375"/>
      <c r="Y1118" s="375"/>
      <c r="Z1118" s="375"/>
      <c r="AA1118" s="375"/>
      <c r="AB1118" s="375"/>
      <c r="AC1118" s="371"/>
      <c r="AD1118" s="371"/>
      <c r="AE1118" s="371"/>
    </row>
    <row r="1119" spans="2:31" s="379" customFormat="1">
      <c r="B1119" s="371"/>
      <c r="C1119" s="372"/>
      <c r="D1119" s="373"/>
      <c r="E1119" s="374"/>
      <c r="F1119" s="375"/>
      <c r="G1119" s="375"/>
      <c r="H1119" s="375"/>
      <c r="I1119" s="375"/>
      <c r="J1119" s="375"/>
      <c r="K1119" s="375"/>
      <c r="L1119" s="375"/>
      <c r="M1119" s="375"/>
      <c r="N1119" s="375"/>
      <c r="O1119" s="375"/>
      <c r="P1119" s="375"/>
      <c r="Q1119" s="375"/>
      <c r="R1119" s="375"/>
      <c r="S1119" s="375"/>
      <c r="T1119" s="375"/>
      <c r="U1119" s="375"/>
      <c r="V1119" s="375"/>
      <c r="W1119" s="375"/>
      <c r="X1119" s="375"/>
      <c r="Y1119" s="375"/>
      <c r="Z1119" s="375"/>
      <c r="AA1119" s="375"/>
      <c r="AB1119" s="375"/>
      <c r="AC1119" s="371"/>
      <c r="AD1119" s="371"/>
      <c r="AE1119" s="371"/>
    </row>
    <row r="1120" spans="2:31" s="379" customFormat="1">
      <c r="B1120" s="371"/>
      <c r="C1120" s="372"/>
      <c r="D1120" s="373"/>
      <c r="E1120" s="374"/>
      <c r="F1120" s="375"/>
      <c r="G1120" s="375"/>
      <c r="H1120" s="375"/>
      <c r="I1120" s="375"/>
      <c r="J1120" s="375"/>
      <c r="K1120" s="375"/>
      <c r="L1120" s="375"/>
      <c r="M1120" s="375"/>
      <c r="N1120" s="375"/>
      <c r="O1120" s="375"/>
      <c r="P1120" s="375"/>
      <c r="Q1120" s="375"/>
      <c r="R1120" s="375"/>
      <c r="S1120" s="375"/>
      <c r="T1120" s="375"/>
      <c r="U1120" s="375"/>
      <c r="V1120" s="375"/>
      <c r="W1120" s="375"/>
      <c r="X1120" s="375"/>
      <c r="Y1120" s="375"/>
      <c r="Z1120" s="375"/>
      <c r="AA1120" s="375"/>
      <c r="AB1120" s="375"/>
      <c r="AC1120" s="371"/>
      <c r="AD1120" s="371"/>
      <c r="AE1120" s="371"/>
    </row>
    <row r="1121" spans="2:31" s="379" customFormat="1">
      <c r="B1121" s="371"/>
      <c r="C1121" s="372"/>
      <c r="D1121" s="373"/>
      <c r="E1121" s="374"/>
      <c r="F1121" s="375"/>
      <c r="G1121" s="375"/>
      <c r="H1121" s="375"/>
      <c r="I1121" s="375"/>
      <c r="J1121" s="375"/>
      <c r="K1121" s="375"/>
      <c r="L1121" s="375"/>
      <c r="M1121" s="375"/>
      <c r="N1121" s="375"/>
      <c r="O1121" s="375"/>
      <c r="P1121" s="375"/>
      <c r="Q1121" s="375"/>
      <c r="R1121" s="375"/>
      <c r="S1121" s="375"/>
      <c r="T1121" s="375"/>
      <c r="U1121" s="375"/>
      <c r="V1121" s="375"/>
      <c r="W1121" s="375"/>
      <c r="X1121" s="375"/>
      <c r="Y1121" s="375"/>
      <c r="Z1121" s="375"/>
      <c r="AA1121" s="375"/>
      <c r="AB1121" s="375"/>
      <c r="AC1121" s="371"/>
      <c r="AD1121" s="371"/>
      <c r="AE1121" s="371"/>
    </row>
    <row r="1122" spans="2:31" s="379" customFormat="1">
      <c r="B1122" s="371"/>
      <c r="C1122" s="372"/>
      <c r="D1122" s="373"/>
      <c r="E1122" s="374"/>
      <c r="F1122" s="375"/>
      <c r="G1122" s="375"/>
      <c r="H1122" s="375"/>
      <c r="I1122" s="375"/>
      <c r="J1122" s="375"/>
      <c r="K1122" s="375"/>
      <c r="L1122" s="375"/>
      <c r="M1122" s="375"/>
      <c r="N1122" s="375"/>
      <c r="O1122" s="375"/>
      <c r="P1122" s="375"/>
      <c r="Q1122" s="375"/>
      <c r="R1122" s="375"/>
      <c r="S1122" s="375"/>
      <c r="T1122" s="375"/>
      <c r="U1122" s="375"/>
      <c r="V1122" s="375"/>
      <c r="W1122" s="375"/>
      <c r="X1122" s="375"/>
      <c r="Y1122" s="375"/>
      <c r="Z1122" s="375"/>
      <c r="AA1122" s="375"/>
      <c r="AB1122" s="375"/>
      <c r="AC1122" s="371"/>
      <c r="AD1122" s="371"/>
      <c r="AE1122" s="371"/>
    </row>
    <row r="1123" spans="2:31" s="379" customFormat="1">
      <c r="B1123" s="371"/>
      <c r="C1123" s="372"/>
      <c r="D1123" s="373"/>
      <c r="E1123" s="374"/>
      <c r="F1123" s="375"/>
      <c r="G1123" s="375"/>
      <c r="H1123" s="375"/>
      <c r="I1123" s="375"/>
      <c r="J1123" s="375"/>
      <c r="K1123" s="375"/>
      <c r="L1123" s="375"/>
      <c r="M1123" s="375"/>
      <c r="N1123" s="375"/>
      <c r="O1123" s="375"/>
      <c r="P1123" s="375"/>
      <c r="Q1123" s="375"/>
      <c r="R1123" s="375"/>
      <c r="S1123" s="375"/>
      <c r="T1123" s="375"/>
      <c r="U1123" s="375"/>
      <c r="V1123" s="375"/>
      <c r="W1123" s="375"/>
      <c r="X1123" s="375"/>
      <c r="Y1123" s="375"/>
      <c r="Z1123" s="375"/>
      <c r="AA1123" s="375"/>
      <c r="AB1123" s="375"/>
      <c r="AC1123" s="371"/>
      <c r="AD1123" s="371"/>
      <c r="AE1123" s="371"/>
    </row>
    <row r="1124" spans="2:31" s="379" customFormat="1">
      <c r="B1124" s="371"/>
      <c r="C1124" s="372"/>
      <c r="D1124" s="373"/>
      <c r="E1124" s="374"/>
      <c r="F1124" s="375"/>
      <c r="G1124" s="375"/>
      <c r="H1124" s="375"/>
      <c r="I1124" s="375"/>
      <c r="J1124" s="375"/>
      <c r="K1124" s="375"/>
      <c r="L1124" s="375"/>
      <c r="M1124" s="375"/>
      <c r="N1124" s="375"/>
      <c r="O1124" s="375"/>
      <c r="P1124" s="375"/>
      <c r="Q1124" s="375"/>
      <c r="R1124" s="375"/>
      <c r="S1124" s="375"/>
      <c r="T1124" s="375"/>
      <c r="U1124" s="375"/>
      <c r="V1124" s="375"/>
      <c r="W1124" s="375"/>
      <c r="X1124" s="375"/>
      <c r="Y1124" s="375"/>
      <c r="Z1124" s="375"/>
      <c r="AA1124" s="375"/>
      <c r="AB1124" s="375"/>
      <c r="AC1124" s="371"/>
      <c r="AD1124" s="371"/>
      <c r="AE1124" s="371"/>
    </row>
    <row r="1125" spans="2:31" s="379" customFormat="1">
      <c r="B1125" s="371"/>
      <c r="C1125" s="372"/>
      <c r="D1125" s="373"/>
      <c r="E1125" s="374"/>
      <c r="F1125" s="375"/>
      <c r="G1125" s="375"/>
      <c r="H1125" s="375"/>
      <c r="I1125" s="375"/>
      <c r="J1125" s="375"/>
      <c r="K1125" s="375"/>
      <c r="L1125" s="375"/>
      <c r="M1125" s="375"/>
      <c r="N1125" s="375"/>
      <c r="O1125" s="375"/>
      <c r="P1125" s="375"/>
      <c r="Q1125" s="375"/>
      <c r="R1125" s="375"/>
      <c r="S1125" s="375"/>
      <c r="T1125" s="375"/>
      <c r="U1125" s="375"/>
      <c r="V1125" s="375"/>
      <c r="W1125" s="375"/>
      <c r="X1125" s="375"/>
      <c r="Y1125" s="375"/>
      <c r="Z1125" s="375"/>
      <c r="AA1125" s="375"/>
      <c r="AB1125" s="375"/>
      <c r="AC1125" s="371"/>
      <c r="AD1125" s="371"/>
      <c r="AE1125" s="371"/>
    </row>
    <row r="1126" spans="2:31" s="379" customFormat="1">
      <c r="B1126" s="371"/>
      <c r="C1126" s="372"/>
      <c r="D1126" s="373"/>
      <c r="E1126" s="374"/>
      <c r="F1126" s="375"/>
      <c r="G1126" s="375"/>
      <c r="H1126" s="375"/>
      <c r="I1126" s="375"/>
      <c r="J1126" s="375"/>
      <c r="K1126" s="375"/>
      <c r="L1126" s="375"/>
      <c r="M1126" s="375"/>
      <c r="N1126" s="375"/>
      <c r="O1126" s="375"/>
      <c r="P1126" s="375"/>
      <c r="Q1126" s="375"/>
      <c r="R1126" s="375"/>
      <c r="S1126" s="375"/>
      <c r="T1126" s="375"/>
      <c r="U1126" s="375"/>
      <c r="V1126" s="375"/>
      <c r="W1126" s="375"/>
      <c r="X1126" s="375"/>
      <c r="Y1126" s="375"/>
      <c r="Z1126" s="375"/>
      <c r="AA1126" s="375"/>
      <c r="AB1126" s="375"/>
      <c r="AC1126" s="371"/>
      <c r="AD1126" s="371"/>
      <c r="AE1126" s="371"/>
    </row>
    <row r="1127" spans="2:31" s="379" customFormat="1">
      <c r="B1127" s="371"/>
      <c r="C1127" s="372"/>
      <c r="D1127" s="373"/>
      <c r="E1127" s="374"/>
      <c r="F1127" s="375"/>
      <c r="G1127" s="375"/>
      <c r="H1127" s="375"/>
      <c r="I1127" s="375"/>
      <c r="J1127" s="375"/>
      <c r="K1127" s="375"/>
      <c r="L1127" s="375"/>
      <c r="M1127" s="375"/>
      <c r="N1127" s="375"/>
      <c r="O1127" s="375"/>
      <c r="P1127" s="375"/>
      <c r="Q1127" s="375"/>
      <c r="R1127" s="375"/>
      <c r="S1127" s="375"/>
      <c r="T1127" s="375"/>
      <c r="U1127" s="375"/>
      <c r="V1127" s="375"/>
      <c r="W1127" s="375"/>
      <c r="X1127" s="375"/>
      <c r="Y1127" s="375"/>
      <c r="Z1127" s="375"/>
      <c r="AA1127" s="375"/>
      <c r="AB1127" s="375"/>
      <c r="AC1127" s="371"/>
      <c r="AD1127" s="371"/>
      <c r="AE1127" s="371"/>
    </row>
    <row r="1128" spans="2:31" s="379" customFormat="1">
      <c r="B1128" s="371"/>
      <c r="C1128" s="372"/>
      <c r="D1128" s="373"/>
      <c r="E1128" s="374"/>
      <c r="F1128" s="375"/>
      <c r="G1128" s="375"/>
      <c r="H1128" s="375"/>
      <c r="I1128" s="375"/>
      <c r="J1128" s="375"/>
      <c r="K1128" s="375"/>
      <c r="L1128" s="375"/>
      <c r="M1128" s="375"/>
      <c r="N1128" s="375"/>
      <c r="O1128" s="375"/>
      <c r="P1128" s="375"/>
      <c r="Q1128" s="375"/>
      <c r="R1128" s="375"/>
      <c r="S1128" s="375"/>
      <c r="T1128" s="375"/>
      <c r="U1128" s="375"/>
      <c r="V1128" s="375"/>
      <c r="W1128" s="375"/>
      <c r="X1128" s="375"/>
      <c r="Y1128" s="375"/>
      <c r="Z1128" s="375"/>
      <c r="AA1128" s="375"/>
      <c r="AB1128" s="375"/>
      <c r="AC1128" s="371"/>
      <c r="AD1128" s="371"/>
      <c r="AE1128" s="371"/>
    </row>
    <row r="1129" spans="2:31" s="379" customFormat="1">
      <c r="B1129" s="371"/>
      <c r="C1129" s="372"/>
      <c r="D1129" s="373"/>
      <c r="E1129" s="374"/>
      <c r="F1129" s="375"/>
      <c r="G1129" s="375"/>
      <c r="H1129" s="375"/>
      <c r="I1129" s="375"/>
      <c r="J1129" s="375"/>
      <c r="K1129" s="375"/>
      <c r="L1129" s="375"/>
      <c r="M1129" s="375"/>
      <c r="N1129" s="375"/>
      <c r="O1129" s="375"/>
      <c r="P1129" s="375"/>
      <c r="Q1129" s="375"/>
      <c r="R1129" s="375"/>
      <c r="S1129" s="375"/>
      <c r="T1129" s="375"/>
      <c r="U1129" s="375"/>
      <c r="V1129" s="375"/>
      <c r="W1129" s="375"/>
      <c r="X1129" s="375"/>
      <c r="Y1129" s="375"/>
      <c r="Z1129" s="375"/>
      <c r="AA1129" s="375"/>
      <c r="AB1129" s="375"/>
      <c r="AC1129" s="371"/>
      <c r="AD1129" s="371"/>
      <c r="AE1129" s="371"/>
    </row>
    <row r="1130" spans="2:31">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F19:L22 N19:N22 M19:M26 F7:N18" name="Range2"/>
    <protectedRange sqref="P21:W22 P20:R20 T20:W20 P19:W19 P8:P18 S8:S14 Y19:Z22 P6:Z7 M6 X19:X26 T8:Z18" name="Range3"/>
    <protectedRange sqref="C23:E26" name="Range5"/>
    <protectedRange sqref="F23:F26 I23:L26 N23:N26" name="Range6"/>
    <protectedRange sqref="Y23:Z26 P23:W26" name="Range7"/>
  </protectedRanges>
  <mergeCells count="26">
    <mergeCell ref="AG4:AL6"/>
    <mergeCell ref="H44:I44"/>
    <mergeCell ref="E3:F3"/>
    <mergeCell ref="I3:O3"/>
    <mergeCell ref="K43:S43"/>
    <mergeCell ref="T43:Z43"/>
    <mergeCell ref="K5:K6"/>
    <mergeCell ref="E5:E6"/>
    <mergeCell ref="G5:G6"/>
    <mergeCell ref="H5:H6"/>
    <mergeCell ref="O5:O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s>
  <conditionalFormatting sqref="S51">
    <cfRule type="colorScale" priority="39">
      <colorScale>
        <cfvo type="min" val="0"/>
        <cfvo type="percentile" val="50"/>
        <cfvo type="max" val="0"/>
        <color rgb="FFF8696B"/>
        <color rgb="FFFCFCFF"/>
        <color rgb="FF5A8AC6"/>
      </colorScale>
    </cfRule>
  </conditionalFormatting>
  <conditionalFormatting sqref="M44:S85">
    <cfRule type="colorScale" priority="38">
      <colorScale>
        <cfvo type="min" val="0"/>
        <cfvo type="percentile" val="50"/>
        <cfvo type="max" val="0"/>
        <color rgb="FFF8696B"/>
        <color rgb="FFFCFCFF"/>
        <color rgb="FF5A8AC6"/>
      </colorScale>
    </cfRule>
  </conditionalFormatting>
  <conditionalFormatting sqref="M44:S45 M46:P85 R46:S85">
    <cfRule type="colorScale" priority="37">
      <colorScale>
        <cfvo type="min" val="0"/>
        <cfvo type="percentile" val="50"/>
        <cfvo type="max" val="0"/>
        <color rgb="FFF8696B"/>
        <color rgb="FFFCFCFF"/>
        <color rgb="FF63BE7B"/>
      </colorScale>
    </cfRule>
  </conditionalFormatting>
  <conditionalFormatting sqref="T44:Z85">
    <cfRule type="colorScale" priority="35">
      <colorScale>
        <cfvo type="min" val="0"/>
        <cfvo type="percentile" val="50"/>
        <cfvo type="max" val="0"/>
        <color rgb="FFF8696B"/>
        <color rgb="FFFCFCFF"/>
        <color rgb="FF5A8AC6"/>
      </colorScale>
    </cfRule>
  </conditionalFormatting>
  <conditionalFormatting sqref="T44:Z85">
    <cfRule type="colorScale" priority="34">
      <colorScale>
        <cfvo type="min" val="0"/>
        <cfvo type="percentile" val="50"/>
        <cfvo type="max" val="0"/>
        <color rgb="FFF8696B"/>
        <color rgb="FFFCFCFF"/>
        <color rgb="FF63BE7B"/>
      </colorScale>
    </cfRule>
  </conditionalFormatting>
  <conditionalFormatting sqref="AA44:AD68">
    <cfRule type="colorScale" priority="33">
      <colorScale>
        <cfvo type="min" val="0"/>
        <cfvo type="percentile" val="50"/>
        <cfvo type="max" val="0"/>
        <color rgb="FFF8696B"/>
        <color rgb="FFFCFCFF"/>
        <color rgb="FF5A8AC6"/>
      </colorScale>
    </cfRule>
  </conditionalFormatting>
  <conditionalFormatting sqref="AA44:AD68">
    <cfRule type="colorScale" priority="32">
      <colorScale>
        <cfvo type="min" val="0"/>
        <cfvo type="percentile" val="50"/>
        <cfvo type="max" val="0"/>
        <color rgb="FFF8696B"/>
        <color rgb="FFFCFCFF"/>
        <color rgb="FF63BE7B"/>
      </colorScale>
    </cfRule>
  </conditionalFormatting>
  <conditionalFormatting sqref="K44:L85">
    <cfRule type="colorScale" priority="31">
      <colorScale>
        <cfvo type="min" val="0"/>
        <cfvo type="percentile" val="50"/>
        <cfvo type="max" val="0"/>
        <color rgb="FFF8696B"/>
        <color rgb="FFFCFCFF"/>
        <color rgb="FF5A8AC6"/>
      </colorScale>
    </cfRule>
  </conditionalFormatting>
  <conditionalFormatting sqref="K44:L85">
    <cfRule type="colorScale" priority="30">
      <colorScale>
        <cfvo type="min" val="0"/>
        <cfvo type="percentile" val="50"/>
        <cfvo type="max" val="0"/>
        <color rgb="FFF8696B"/>
        <color rgb="FFFCFCFF"/>
        <color rgb="FF63BE7B"/>
      </colorScale>
    </cfRule>
  </conditionalFormatting>
  <conditionalFormatting sqref="S52">
    <cfRule type="colorScale" priority="29">
      <colorScale>
        <cfvo type="min" val="0"/>
        <cfvo type="percentile" val="50"/>
        <cfvo type="max" val="0"/>
        <color rgb="FFF8696B"/>
        <color rgb="FFFCFCFF"/>
        <color rgb="FF5A8AC6"/>
      </colorScale>
    </cfRule>
  </conditionalFormatting>
  <conditionalFormatting sqref="I67:I85">
    <cfRule type="colorScale" priority="28">
      <colorScale>
        <cfvo type="min" val="0"/>
        <cfvo type="percentile" val="50"/>
        <cfvo type="max" val="0"/>
        <color rgb="FFF8696B"/>
        <color rgb="FFFCFCFF"/>
        <color rgb="FF5A8AC6"/>
      </colorScale>
    </cfRule>
  </conditionalFormatting>
  <conditionalFormatting sqref="I67:I85">
    <cfRule type="colorScale" priority="27">
      <colorScale>
        <cfvo type="min" val="0"/>
        <cfvo type="percentile" val="50"/>
        <cfvo type="max" val="0"/>
        <color rgb="FFF8696B"/>
        <color rgb="FFFCFCFF"/>
        <color rgb="FF63BE7B"/>
      </colorScale>
    </cfRule>
  </conditionalFormatting>
  <conditionalFormatting sqref="G67:H85">
    <cfRule type="colorScale" priority="25">
      <colorScale>
        <cfvo type="min" val="0"/>
        <cfvo type="percentile" val="50"/>
        <cfvo type="max" val="0"/>
        <color rgb="FFF8696B"/>
        <color rgb="FFFCFCFF"/>
        <color rgb="FF5A8AC6"/>
      </colorScale>
    </cfRule>
  </conditionalFormatting>
  <conditionalFormatting sqref="G67:H85">
    <cfRule type="colorScale" priority="24">
      <colorScale>
        <cfvo type="min" val="0"/>
        <cfvo type="percentile" val="50"/>
        <cfvo type="max" val="0"/>
        <color rgb="FFF8696B"/>
        <color rgb="FFFCFCFF"/>
        <color rgb="FF63BE7B"/>
      </colorScale>
    </cfRule>
  </conditionalFormatting>
  <conditionalFormatting sqref="J67:J85">
    <cfRule type="colorScale" priority="22">
      <colorScale>
        <cfvo type="min" val="0"/>
        <cfvo type="percentile" val="50"/>
        <cfvo type="max" val="0"/>
        <color rgb="FFF8696B"/>
        <color rgb="FFFCFCFF"/>
        <color rgb="FF5A8AC6"/>
      </colorScale>
    </cfRule>
  </conditionalFormatting>
  <conditionalFormatting sqref="J67:J85">
    <cfRule type="colorScale" priority="21">
      <colorScale>
        <cfvo type="min" val="0"/>
        <cfvo type="percentile" val="50"/>
        <cfvo type="max" val="0"/>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formula1>$AS$5:$AS$30</formula1>
    </dataValidation>
    <dataValidation type="list" allowBlank="1" showInputMessage="1" showErrorMessage="1" prompt="Sellect Month" sqref="E2:F2">
      <formula1>$AN$13:$AN$17</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P1077"/>
  <sheetViews>
    <sheetView zoomScale="90" zoomScaleNormal="90" workbookViewId="0">
      <selection activeCell="J20" sqref="J20"/>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215" customWidth="1"/>
    <col min="10" max="10" width="22.42578125" customWidth="1"/>
    <col min="41" max="42" width="9.140625" hidden="1" customWidth="1"/>
  </cols>
  <sheetData>
    <row r="1" spans="1:41" ht="7.5" customHeight="1">
      <c r="A1" s="56"/>
      <c r="B1" s="56"/>
      <c r="C1" s="56"/>
      <c r="D1" s="56"/>
      <c r="E1" s="55"/>
      <c r="F1" s="55"/>
      <c r="G1" s="55"/>
      <c r="H1" s="55"/>
      <c r="I1" s="55"/>
      <c r="J1" s="55"/>
      <c r="K1" s="55"/>
      <c r="L1" s="55"/>
      <c r="M1" s="55"/>
      <c r="N1" s="55"/>
      <c r="O1" s="55"/>
      <c r="P1" s="55"/>
      <c r="Q1" s="55"/>
      <c r="R1" s="55"/>
      <c r="S1" s="55"/>
      <c r="T1" s="55"/>
      <c r="U1" s="55"/>
      <c r="V1" s="55"/>
      <c r="W1" s="55"/>
      <c r="X1" s="55"/>
      <c r="Y1" s="55"/>
      <c r="Z1" s="55"/>
      <c r="AA1" s="56"/>
      <c r="AB1" s="56"/>
      <c r="AC1" s="56"/>
      <c r="AD1" s="56"/>
      <c r="AE1" s="56"/>
      <c r="AF1" s="56"/>
      <c r="AG1" s="56"/>
      <c r="AH1" s="13"/>
      <c r="AI1" s="13"/>
    </row>
    <row r="2" spans="1:41" ht="24.95" customHeight="1">
      <c r="A2" s="56"/>
      <c r="B2" s="56"/>
      <c r="C2" s="56"/>
      <c r="D2" s="56"/>
      <c r="E2" s="567" t="s">
        <v>61</v>
      </c>
      <c r="F2" s="567"/>
      <c r="G2" s="567"/>
      <c r="H2" s="567"/>
      <c r="I2" s="567"/>
      <c r="J2" s="567"/>
      <c r="K2" s="55"/>
      <c r="L2" s="55"/>
      <c r="M2" s="55"/>
      <c r="N2" s="55"/>
      <c r="O2" s="55"/>
      <c r="P2" s="55"/>
      <c r="Q2" s="55"/>
      <c r="R2" s="55"/>
      <c r="S2" s="55"/>
      <c r="T2" s="55"/>
      <c r="U2" s="55"/>
      <c r="V2" s="55"/>
      <c r="W2" s="55"/>
      <c r="X2" s="55"/>
      <c r="Y2" s="55"/>
      <c r="Z2" s="55"/>
      <c r="AA2" s="55"/>
      <c r="AB2" s="55"/>
      <c r="AC2" s="55"/>
      <c r="AD2" s="56"/>
      <c r="AE2" s="56"/>
      <c r="AF2" s="56"/>
      <c r="AG2" s="56"/>
      <c r="AH2" s="13"/>
      <c r="AI2" s="13"/>
    </row>
    <row r="3" spans="1:41" ht="21" customHeight="1">
      <c r="A3" s="56"/>
      <c r="B3" s="56"/>
      <c r="C3" s="56"/>
      <c r="D3" s="56"/>
      <c r="E3" s="568" t="s">
        <v>349</v>
      </c>
      <c r="F3" s="568"/>
      <c r="G3" s="568"/>
      <c r="H3" s="568"/>
      <c r="I3" s="568"/>
      <c r="J3" s="568"/>
      <c r="K3" s="55"/>
      <c r="L3" s="55"/>
      <c r="M3" s="55"/>
      <c r="N3" s="55"/>
      <c r="O3" s="55"/>
      <c r="P3" s="55"/>
      <c r="Q3" s="55"/>
      <c r="R3" s="55"/>
      <c r="S3" s="55"/>
      <c r="T3" s="55"/>
      <c r="U3" s="55"/>
      <c r="V3" s="55"/>
      <c r="W3" s="55"/>
      <c r="X3" s="55"/>
      <c r="Y3" s="55"/>
      <c r="Z3" s="55"/>
      <c r="AA3" s="55"/>
      <c r="AB3" s="55"/>
      <c r="AC3" s="55"/>
      <c r="AD3" s="56"/>
      <c r="AE3" s="56"/>
      <c r="AF3" s="56"/>
      <c r="AG3" s="56"/>
      <c r="AH3" s="349"/>
      <c r="AI3" s="13"/>
      <c r="AO3" s="215" t="s">
        <v>471</v>
      </c>
    </row>
    <row r="4" spans="1:41" ht="22.5" customHeight="1">
      <c r="A4" s="56"/>
      <c r="B4" s="56"/>
      <c r="C4" s="56"/>
      <c r="D4" s="56"/>
      <c r="E4" s="568"/>
      <c r="F4" s="568"/>
      <c r="G4" s="568"/>
      <c r="H4" s="568"/>
      <c r="I4" s="568"/>
      <c r="J4" s="568"/>
      <c r="K4" s="55"/>
      <c r="L4" s="55"/>
      <c r="M4" s="55"/>
      <c r="N4" s="55"/>
      <c r="O4" s="55"/>
      <c r="P4" s="55"/>
      <c r="Q4" s="55"/>
      <c r="R4" s="55"/>
      <c r="S4" s="55"/>
      <c r="T4" s="55"/>
      <c r="U4" s="55"/>
      <c r="V4" s="55"/>
      <c r="W4" s="55"/>
      <c r="X4" s="55"/>
      <c r="Y4" s="55"/>
      <c r="Z4" s="55"/>
      <c r="AA4" s="55"/>
      <c r="AB4" s="55"/>
      <c r="AC4" s="55"/>
      <c r="AD4" s="56"/>
      <c r="AE4" s="56"/>
      <c r="AF4" s="56"/>
      <c r="AG4" s="56"/>
      <c r="AH4" s="349"/>
      <c r="AI4" s="13"/>
      <c r="AO4" s="215" t="s">
        <v>295</v>
      </c>
    </row>
    <row r="5" spans="1:41" ht="42" customHeight="1">
      <c r="A5" s="56"/>
      <c r="B5" s="56"/>
      <c r="C5" s="56"/>
      <c r="D5" s="56"/>
      <c r="E5" s="350" t="s">
        <v>472</v>
      </c>
      <c r="F5" s="351" t="s">
        <v>295</v>
      </c>
      <c r="G5" s="462" t="str">
        <f>IF(AND(F5=""),"0",IF(AND(F5=AO4),"0",G32))</f>
        <v>0</v>
      </c>
      <c r="H5" s="576" t="s">
        <v>378</v>
      </c>
      <c r="I5" s="577"/>
      <c r="J5" s="199"/>
      <c r="K5" s="55"/>
      <c r="L5" s="55"/>
      <c r="M5" s="55"/>
      <c r="N5" s="55"/>
      <c r="O5" s="55"/>
      <c r="P5" s="55"/>
      <c r="Q5" s="55"/>
      <c r="R5" s="55"/>
      <c r="S5" s="55"/>
      <c r="T5" s="55"/>
      <c r="U5" s="55"/>
      <c r="V5" s="55"/>
      <c r="W5" s="55"/>
      <c r="X5" s="55"/>
      <c r="Y5" s="55"/>
      <c r="Z5" s="55"/>
      <c r="AA5" s="55"/>
      <c r="AB5" s="55"/>
      <c r="AC5" s="55"/>
      <c r="AD5" s="56"/>
      <c r="AE5" s="56"/>
      <c r="AF5" s="56"/>
      <c r="AG5" s="56"/>
      <c r="AH5" s="13"/>
      <c r="AI5" s="13"/>
    </row>
    <row r="6" spans="1:41" ht="21" customHeight="1">
      <c r="A6" s="56"/>
      <c r="B6" s="56"/>
      <c r="C6" s="56"/>
      <c r="D6" s="56"/>
      <c r="E6" s="570" t="s">
        <v>321</v>
      </c>
      <c r="F6" s="571"/>
      <c r="G6" s="199"/>
      <c r="H6" s="578" t="s">
        <v>351</v>
      </c>
      <c r="I6" s="579"/>
      <c r="J6" s="199"/>
      <c r="K6" s="55"/>
      <c r="L6" s="55"/>
      <c r="M6" s="55"/>
      <c r="N6" s="55"/>
      <c r="O6" s="55"/>
      <c r="P6" s="55"/>
      <c r="Q6" s="55"/>
      <c r="R6" s="55"/>
      <c r="S6" s="55"/>
      <c r="T6" s="55"/>
      <c r="U6" s="55"/>
      <c r="V6" s="55"/>
      <c r="W6" s="55"/>
      <c r="X6" s="55"/>
      <c r="Y6" s="55"/>
      <c r="Z6" s="55"/>
      <c r="AA6" s="55"/>
      <c r="AB6" s="55"/>
      <c r="AC6" s="55"/>
      <c r="AD6" s="56"/>
      <c r="AE6" s="56"/>
      <c r="AF6" s="56"/>
      <c r="AG6" s="56"/>
      <c r="AH6" s="13"/>
      <c r="AI6" s="13"/>
    </row>
    <row r="7" spans="1:41" ht="21" customHeight="1">
      <c r="A7" s="56"/>
      <c r="B7" s="56"/>
      <c r="C7" s="56"/>
      <c r="D7" s="56"/>
      <c r="E7" s="572" t="s">
        <v>322</v>
      </c>
      <c r="F7" s="573"/>
      <c r="G7" s="199"/>
      <c r="H7" s="576" t="s">
        <v>363</v>
      </c>
      <c r="I7" s="577"/>
      <c r="J7" s="199"/>
      <c r="K7" s="55"/>
      <c r="L7" s="55"/>
      <c r="M7" s="55"/>
      <c r="N7" s="55"/>
      <c r="O7" s="55"/>
      <c r="P7" s="55"/>
      <c r="Q7" s="55"/>
      <c r="R7" s="55"/>
      <c r="S7" s="55"/>
      <c r="T7" s="55"/>
      <c r="U7" s="55"/>
      <c r="V7" s="55"/>
      <c r="W7" s="55"/>
      <c r="X7" s="55"/>
      <c r="Y7" s="55"/>
      <c r="Z7" s="55"/>
      <c r="AA7" s="55"/>
      <c r="AB7" s="55"/>
      <c r="AC7" s="55"/>
      <c r="AD7" s="56"/>
      <c r="AE7" s="56"/>
      <c r="AF7" s="56"/>
      <c r="AG7" s="56"/>
      <c r="AH7" s="13"/>
      <c r="AI7" s="13"/>
    </row>
    <row r="8" spans="1:41" ht="21" customHeight="1">
      <c r="A8" s="56"/>
      <c r="B8" s="56"/>
      <c r="C8" s="56"/>
      <c r="D8" s="56"/>
      <c r="E8" s="574" t="s">
        <v>317</v>
      </c>
      <c r="F8" s="575"/>
      <c r="G8" s="199"/>
      <c r="H8" s="580" t="s">
        <v>352</v>
      </c>
      <c r="I8" s="581"/>
      <c r="J8" s="199"/>
      <c r="K8" s="55"/>
      <c r="L8" s="55"/>
      <c r="M8" s="55"/>
      <c r="N8" s="55"/>
      <c r="O8" s="55"/>
      <c r="P8" s="55"/>
      <c r="Q8" s="55"/>
      <c r="R8" s="55"/>
      <c r="S8" s="55"/>
      <c r="T8" s="55"/>
      <c r="U8" s="55"/>
      <c r="V8" s="55"/>
      <c r="W8" s="55"/>
      <c r="X8" s="55"/>
      <c r="Y8" s="55"/>
      <c r="Z8" s="55"/>
      <c r="AA8" s="55"/>
      <c r="AB8" s="55"/>
      <c r="AC8" s="55"/>
      <c r="AD8" s="56"/>
      <c r="AE8" s="56"/>
      <c r="AF8" s="56"/>
      <c r="AG8" s="56"/>
      <c r="AH8" s="13"/>
      <c r="AI8" s="13"/>
    </row>
    <row r="9" spans="1:41" ht="22.5" customHeight="1">
      <c r="A9" s="56"/>
      <c r="B9" s="56"/>
      <c r="C9" s="56"/>
      <c r="D9" s="56"/>
      <c r="E9" s="572" t="s">
        <v>318</v>
      </c>
      <c r="F9" s="573"/>
      <c r="G9" s="199"/>
      <c r="H9" s="576" t="s">
        <v>353</v>
      </c>
      <c r="I9" s="577"/>
      <c r="J9" s="199"/>
      <c r="K9" s="55"/>
      <c r="L9" s="55"/>
      <c r="M9" s="55"/>
      <c r="N9" s="55"/>
      <c r="O9" s="55"/>
      <c r="P9" s="55"/>
      <c r="Q9" s="55"/>
      <c r="R9" s="55"/>
      <c r="S9" s="55"/>
      <c r="T9" s="55"/>
      <c r="U9" s="55"/>
      <c r="V9" s="55"/>
      <c r="W9" s="55"/>
      <c r="X9" s="55"/>
      <c r="Y9" s="55"/>
      <c r="Z9" s="55"/>
      <c r="AA9" s="55"/>
      <c r="AB9" s="55"/>
      <c r="AC9" s="55"/>
      <c r="AD9" s="56"/>
      <c r="AE9" s="56"/>
      <c r="AF9" s="56"/>
      <c r="AG9" s="56"/>
      <c r="AH9" s="13"/>
      <c r="AI9" s="13"/>
    </row>
    <row r="10" spans="1:41" ht="21" customHeight="1">
      <c r="A10" s="56"/>
      <c r="B10" s="56"/>
      <c r="C10" s="56"/>
      <c r="D10" s="56"/>
      <c r="E10" s="574" t="s">
        <v>469</v>
      </c>
      <c r="F10" s="575"/>
      <c r="G10" s="199">
        <v>14052</v>
      </c>
      <c r="H10" s="578" t="s">
        <v>364</v>
      </c>
      <c r="I10" s="579"/>
      <c r="J10" s="199"/>
      <c r="K10" s="55"/>
      <c r="L10" s="55"/>
      <c r="M10" s="55"/>
      <c r="N10" s="55"/>
      <c r="O10" s="55"/>
      <c r="P10" s="55"/>
      <c r="Q10" s="55"/>
      <c r="R10" s="55"/>
      <c r="S10" s="55"/>
      <c r="T10" s="55"/>
      <c r="U10" s="55"/>
      <c r="V10" s="55"/>
      <c r="W10" s="55"/>
      <c r="X10" s="55"/>
      <c r="Y10" s="55"/>
      <c r="Z10" s="55"/>
      <c r="AA10" s="55"/>
      <c r="AB10" s="55"/>
      <c r="AC10" s="55"/>
      <c r="AD10" s="56"/>
      <c r="AE10" s="56"/>
      <c r="AF10" s="56"/>
      <c r="AG10" s="56"/>
      <c r="AH10" s="13"/>
      <c r="AI10" s="13"/>
    </row>
    <row r="11" spans="1:41" ht="21" customHeight="1">
      <c r="A11" s="56"/>
      <c r="B11" s="56"/>
      <c r="C11" s="56"/>
      <c r="D11" s="56"/>
      <c r="E11" s="572" t="s">
        <v>470</v>
      </c>
      <c r="F11" s="573"/>
      <c r="G11" s="199">
        <v>80493</v>
      </c>
      <c r="H11" s="576" t="s">
        <v>354</v>
      </c>
      <c r="I11" s="577"/>
      <c r="J11" s="199"/>
      <c r="K11" s="55"/>
      <c r="L11" s="55"/>
      <c r="M11" s="55"/>
      <c r="N11" s="55"/>
      <c r="O11" s="55"/>
      <c r="P11" s="55"/>
      <c r="Q11" s="55"/>
      <c r="R11" s="55"/>
      <c r="S11" s="55"/>
      <c r="T11" s="55"/>
      <c r="U11" s="55"/>
      <c r="V11" s="55"/>
      <c r="W11" s="55"/>
      <c r="X11" s="55"/>
      <c r="Y11" s="55"/>
      <c r="Z11" s="55"/>
      <c r="AA11" s="55"/>
      <c r="AB11" s="55"/>
      <c r="AC11" s="55"/>
      <c r="AD11" s="56"/>
      <c r="AE11" s="56"/>
      <c r="AF11" s="56"/>
      <c r="AG11" s="56"/>
      <c r="AH11" s="13"/>
      <c r="AI11" s="13"/>
    </row>
    <row r="12" spans="1:41" ht="21" customHeight="1">
      <c r="A12" s="56"/>
      <c r="B12" s="56"/>
      <c r="C12" s="56"/>
      <c r="D12" s="56"/>
      <c r="E12" s="198" t="s">
        <v>323</v>
      </c>
      <c r="F12" s="198"/>
      <c r="G12" s="199">
        <v>3100</v>
      </c>
      <c r="H12" s="578" t="s">
        <v>355</v>
      </c>
      <c r="I12" s="579"/>
      <c r="J12" s="199"/>
      <c r="K12" s="55"/>
      <c r="L12" s="55"/>
      <c r="M12" s="55"/>
      <c r="N12" s="55"/>
      <c r="O12" s="55"/>
      <c r="P12" s="55"/>
      <c r="Q12" s="55"/>
      <c r="R12" s="55"/>
      <c r="S12" s="55"/>
      <c r="T12" s="55"/>
      <c r="U12" s="55"/>
      <c r="V12" s="55"/>
      <c r="W12" s="55"/>
      <c r="X12" s="55"/>
      <c r="Y12" s="55"/>
      <c r="Z12" s="55"/>
      <c r="AA12" s="55"/>
      <c r="AB12" s="55"/>
      <c r="AC12" s="55"/>
      <c r="AD12" s="56"/>
      <c r="AE12" s="56"/>
      <c r="AF12" s="56"/>
      <c r="AG12" s="56"/>
      <c r="AH12" s="13"/>
      <c r="AI12" s="13"/>
    </row>
    <row r="13" spans="1:41" ht="21" customHeight="1">
      <c r="A13" s="56"/>
      <c r="B13" s="56"/>
      <c r="C13" s="56"/>
      <c r="D13" s="56"/>
      <c r="E13" s="197" t="s">
        <v>324</v>
      </c>
      <c r="F13" s="197"/>
      <c r="G13" s="199"/>
      <c r="H13" s="576" t="s">
        <v>356</v>
      </c>
      <c r="I13" s="577"/>
      <c r="J13" s="199"/>
      <c r="K13" s="55"/>
      <c r="L13" s="55"/>
      <c r="M13" s="55"/>
      <c r="N13" s="55"/>
      <c r="O13" s="55"/>
      <c r="P13" s="55"/>
      <c r="Q13" s="55"/>
      <c r="R13" s="55"/>
      <c r="S13" s="55"/>
      <c r="T13" s="55"/>
      <c r="U13" s="55"/>
      <c r="V13" s="55"/>
      <c r="W13" s="55"/>
      <c r="X13" s="55"/>
      <c r="Y13" s="55"/>
      <c r="Z13" s="55"/>
      <c r="AA13" s="55"/>
      <c r="AB13" s="55"/>
      <c r="AC13" s="55"/>
      <c r="AD13" s="56"/>
      <c r="AE13" s="56"/>
      <c r="AF13" s="56"/>
      <c r="AG13" s="56"/>
      <c r="AH13" s="13"/>
      <c r="AI13" s="13"/>
    </row>
    <row r="14" spans="1:41" ht="21" customHeight="1">
      <c r="A14" s="56"/>
      <c r="B14" s="56"/>
      <c r="C14" s="56"/>
      <c r="D14" s="56"/>
      <c r="E14" s="198" t="s">
        <v>325</v>
      </c>
      <c r="F14" s="198"/>
      <c r="G14" s="199">
        <v>40000</v>
      </c>
      <c r="H14" s="578" t="s">
        <v>357</v>
      </c>
      <c r="I14" s="579"/>
      <c r="J14" s="199"/>
      <c r="K14" s="55"/>
      <c r="L14" s="55"/>
      <c r="M14" s="55"/>
      <c r="N14" s="55"/>
      <c r="O14" s="55"/>
      <c r="P14" s="55"/>
      <c r="Q14" s="55"/>
      <c r="R14" s="55"/>
      <c r="S14" s="55"/>
      <c r="T14" s="55"/>
      <c r="U14" s="55"/>
      <c r="V14" s="55"/>
      <c r="W14" s="55"/>
      <c r="X14" s="55"/>
      <c r="Y14" s="55"/>
      <c r="Z14" s="55"/>
      <c r="AA14" s="55"/>
      <c r="AB14" s="55"/>
      <c r="AC14" s="55"/>
      <c r="AD14" s="56"/>
      <c r="AE14" s="56"/>
      <c r="AF14" s="56"/>
      <c r="AG14" s="56"/>
      <c r="AH14" s="13"/>
      <c r="AI14" s="13"/>
    </row>
    <row r="15" spans="1:41" ht="21" customHeight="1">
      <c r="A15" s="56"/>
      <c r="B15" s="56"/>
      <c r="C15" s="56"/>
      <c r="D15" s="56"/>
      <c r="E15" s="197" t="s">
        <v>319</v>
      </c>
      <c r="F15" s="197"/>
      <c r="G15" s="199"/>
      <c r="H15" s="576" t="s">
        <v>358</v>
      </c>
      <c r="I15" s="577"/>
      <c r="J15" s="199">
        <v>1000</v>
      </c>
      <c r="K15" s="55"/>
      <c r="L15" s="55"/>
      <c r="M15" s="55"/>
      <c r="N15" s="55"/>
      <c r="O15" s="55"/>
      <c r="P15" s="55"/>
      <c r="Q15" s="55"/>
      <c r="R15" s="55"/>
      <c r="S15" s="55"/>
      <c r="T15" s="55"/>
      <c r="U15" s="55"/>
      <c r="V15" s="55"/>
      <c r="W15" s="55"/>
      <c r="X15" s="55"/>
      <c r="Y15" s="55"/>
      <c r="Z15" s="55"/>
      <c r="AA15" s="55"/>
      <c r="AB15" s="55"/>
      <c r="AC15" s="55"/>
      <c r="AD15" s="56"/>
      <c r="AE15" s="56"/>
      <c r="AF15" s="56"/>
      <c r="AG15" s="56"/>
      <c r="AH15" s="13"/>
      <c r="AI15" s="13"/>
    </row>
    <row r="16" spans="1:41" ht="21" customHeight="1">
      <c r="A16" s="56"/>
      <c r="B16" s="56"/>
      <c r="C16" s="56"/>
      <c r="D16" s="56"/>
      <c r="E16" s="198" t="s">
        <v>326</v>
      </c>
      <c r="F16" s="198"/>
      <c r="G16" s="199"/>
      <c r="H16" s="578" t="s">
        <v>359</v>
      </c>
      <c r="I16" s="579"/>
      <c r="J16" s="199"/>
      <c r="K16" s="55"/>
      <c r="L16" s="55"/>
      <c r="M16" s="55"/>
      <c r="N16" s="55"/>
      <c r="O16" s="55"/>
      <c r="P16" s="55"/>
      <c r="Q16" s="55"/>
      <c r="R16" s="55"/>
      <c r="S16" s="55"/>
      <c r="T16" s="55"/>
      <c r="U16" s="55"/>
      <c r="V16" s="55"/>
      <c r="W16" s="55"/>
      <c r="X16" s="55"/>
      <c r="Y16" s="55"/>
      <c r="Z16" s="55"/>
      <c r="AA16" s="55"/>
      <c r="AB16" s="55"/>
      <c r="AC16" s="55"/>
      <c r="AD16" s="56"/>
      <c r="AE16" s="56"/>
      <c r="AF16" s="56"/>
      <c r="AG16" s="56"/>
      <c r="AH16" s="13"/>
      <c r="AI16" s="13"/>
    </row>
    <row r="17" spans="1:35" ht="21" customHeight="1">
      <c r="A17" s="56"/>
      <c r="B17" s="56"/>
      <c r="C17" s="56"/>
      <c r="D17" s="56"/>
      <c r="E17" s="197" t="s">
        <v>320</v>
      </c>
      <c r="F17" s="197"/>
      <c r="G17" s="199"/>
      <c r="H17" s="453" t="s">
        <v>553</v>
      </c>
      <c r="I17" s="351" t="s">
        <v>295</v>
      </c>
      <c r="J17" s="199" t="str">
        <f>IF(AND(I17=""),"0",IF(AND(I17=AO4),"0",form10E!L28))</f>
        <v>0</v>
      </c>
      <c r="K17" s="55"/>
      <c r="L17" s="55"/>
      <c r="M17" s="55"/>
      <c r="N17" s="55"/>
      <c r="O17" s="55"/>
      <c r="P17" s="55"/>
      <c r="Q17" s="55"/>
      <c r="R17" s="55"/>
      <c r="S17" s="55"/>
      <c r="T17" s="55"/>
      <c r="U17" s="55"/>
      <c r="V17" s="55"/>
      <c r="W17" s="55"/>
      <c r="X17" s="55"/>
      <c r="Y17" s="55"/>
      <c r="Z17" s="55"/>
      <c r="AA17" s="55"/>
      <c r="AB17" s="55"/>
      <c r="AC17" s="55"/>
      <c r="AD17" s="56"/>
      <c r="AE17" s="56"/>
      <c r="AF17" s="56"/>
      <c r="AG17" s="56"/>
      <c r="AH17" s="13"/>
      <c r="AI17" s="13"/>
    </row>
    <row r="18" spans="1:35" ht="21" customHeight="1">
      <c r="A18" s="56"/>
      <c r="B18" s="56"/>
      <c r="C18" s="56"/>
      <c r="D18" s="56"/>
      <c r="E18" s="198" t="s">
        <v>327</v>
      </c>
      <c r="F18" s="198"/>
      <c r="G18" s="199"/>
      <c r="H18" s="578" t="s">
        <v>360</v>
      </c>
      <c r="I18" s="579"/>
      <c r="J18" s="199"/>
      <c r="K18" s="55"/>
      <c r="L18" s="55"/>
      <c r="M18" s="55"/>
      <c r="N18" s="55"/>
      <c r="O18" s="55"/>
      <c r="P18" s="55"/>
      <c r="Q18" s="55"/>
      <c r="R18" s="55"/>
      <c r="S18" s="55"/>
      <c r="T18" s="55"/>
      <c r="U18" s="55"/>
      <c r="V18" s="55"/>
      <c r="W18" s="55"/>
      <c r="X18" s="55"/>
      <c r="Y18" s="55"/>
      <c r="Z18" s="55"/>
      <c r="AA18" s="55"/>
      <c r="AB18" s="55"/>
      <c r="AC18" s="55"/>
      <c r="AD18" s="56"/>
      <c r="AE18" s="56"/>
      <c r="AF18" s="56"/>
      <c r="AG18" s="56"/>
      <c r="AH18" s="13"/>
      <c r="AI18" s="13"/>
    </row>
    <row r="19" spans="1:35" ht="18.75">
      <c r="A19" s="56"/>
      <c r="B19" s="56"/>
      <c r="C19" s="56"/>
      <c r="D19" s="56"/>
      <c r="E19" s="197" t="s">
        <v>350</v>
      </c>
      <c r="F19" s="197"/>
      <c r="G19" s="199"/>
      <c r="H19" s="576" t="s">
        <v>361</v>
      </c>
      <c r="I19" s="577"/>
      <c r="J19" s="199"/>
      <c r="K19" s="55"/>
      <c r="L19" s="55"/>
      <c r="M19" s="55"/>
      <c r="N19" s="55"/>
      <c r="O19" s="55"/>
      <c r="P19" s="55"/>
      <c r="Q19" s="55"/>
      <c r="R19" s="55"/>
      <c r="S19" s="55"/>
      <c r="T19" s="55"/>
      <c r="U19" s="55"/>
      <c r="V19" s="55"/>
      <c r="W19" s="55"/>
      <c r="X19" s="55"/>
      <c r="Y19" s="55"/>
      <c r="Z19" s="55"/>
      <c r="AA19" s="55"/>
      <c r="AB19" s="55"/>
      <c r="AC19" s="55"/>
      <c r="AD19" s="56"/>
      <c r="AE19" s="56"/>
      <c r="AF19" s="56"/>
      <c r="AG19" s="56"/>
      <c r="AH19" s="13"/>
      <c r="AI19" s="13"/>
    </row>
    <row r="20" spans="1:35" ht="18.75">
      <c r="A20" s="56"/>
      <c r="B20" s="56"/>
      <c r="C20" s="56"/>
      <c r="D20" s="56"/>
      <c r="E20" s="198" t="s">
        <v>328</v>
      </c>
      <c r="F20" s="198"/>
      <c r="G20" s="200"/>
      <c r="H20" s="578" t="s">
        <v>362</v>
      </c>
      <c r="I20" s="579"/>
      <c r="J20" s="357"/>
      <c r="K20" s="55"/>
      <c r="L20" s="55"/>
      <c r="M20" s="55"/>
      <c r="N20" s="55"/>
      <c r="O20" s="55"/>
      <c r="P20" s="55"/>
      <c r="Q20" s="55"/>
      <c r="R20" s="55"/>
      <c r="S20" s="55"/>
      <c r="T20" s="55"/>
      <c r="U20" s="55"/>
      <c r="V20" s="55"/>
      <c r="W20" s="55"/>
      <c r="X20" s="55"/>
      <c r="Y20" s="55"/>
      <c r="Z20" s="55"/>
      <c r="AA20" s="55"/>
      <c r="AB20" s="55"/>
      <c r="AC20" s="55"/>
      <c r="AD20" s="56"/>
      <c r="AE20" s="56"/>
      <c r="AF20" s="56"/>
      <c r="AG20" s="56"/>
      <c r="AH20" s="13"/>
      <c r="AI20" s="13"/>
    </row>
    <row r="21" spans="1:35" ht="21.75" customHeight="1">
      <c r="A21" s="55"/>
      <c r="B21" s="55"/>
      <c r="C21" s="55"/>
      <c r="D21" s="55"/>
      <c r="E21" s="55"/>
      <c r="F21" s="55"/>
      <c r="G21" s="55"/>
      <c r="H21" s="590" t="s">
        <v>564</v>
      </c>
      <c r="I21" s="591"/>
      <c r="J21" s="463"/>
      <c r="K21" s="55"/>
      <c r="L21" s="55"/>
      <c r="M21" s="55"/>
      <c r="N21" s="55"/>
      <c r="O21" s="55"/>
      <c r="P21" s="55"/>
      <c r="Q21" s="55"/>
      <c r="R21" s="55"/>
      <c r="S21" s="55"/>
      <c r="T21" s="55"/>
      <c r="U21" s="55"/>
      <c r="V21" s="55"/>
      <c r="W21" s="55"/>
      <c r="X21" s="55"/>
      <c r="Y21" s="55"/>
      <c r="Z21" s="55"/>
      <c r="AA21" s="55"/>
      <c r="AB21" s="55"/>
      <c r="AC21" s="55"/>
      <c r="AD21" s="55"/>
      <c r="AE21" s="55"/>
      <c r="AF21" s="55"/>
      <c r="AG21" s="55"/>
      <c r="AH21" s="8"/>
      <c r="AI21" s="8"/>
    </row>
    <row r="22" spans="1:35" s="215" customForma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8"/>
      <c r="AI22" s="8"/>
    </row>
    <row r="23" spans="1:35" ht="24" customHeight="1">
      <c r="A23" s="55"/>
      <c r="B23" s="55"/>
      <c r="C23" s="55"/>
      <c r="D23" s="55"/>
      <c r="E23" s="55"/>
      <c r="F23" s="55"/>
      <c r="G23" s="294" t="s">
        <v>453</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8"/>
      <c r="AI23" s="8"/>
    </row>
    <row r="24" spans="1:35" ht="19.5" customHeight="1" thickBot="1">
      <c r="A24" s="292"/>
      <c r="B24" s="292"/>
      <c r="C24" s="292"/>
      <c r="D24" s="292"/>
      <c r="E24" s="292"/>
      <c r="F24" s="292"/>
      <c r="G24" s="292"/>
      <c r="H24" s="292"/>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8"/>
      <c r="AI24" s="8"/>
    </row>
    <row r="25" spans="1:35" ht="34.5" customHeight="1">
      <c r="A25" s="564" t="s">
        <v>406</v>
      </c>
      <c r="B25" s="565"/>
      <c r="C25" s="565"/>
      <c r="D25" s="565"/>
      <c r="E25" s="565"/>
      <c r="F25" s="565"/>
      <c r="G25" s="565"/>
      <c r="H25" s="566"/>
      <c r="I25" s="454"/>
      <c r="J25" s="182"/>
      <c r="K25" s="182"/>
      <c r="L25" s="55"/>
      <c r="M25" s="55"/>
      <c r="N25" s="55"/>
      <c r="O25" s="55"/>
      <c r="P25" s="55"/>
      <c r="Q25" s="55"/>
      <c r="R25" s="55"/>
      <c r="S25" s="55"/>
      <c r="T25" s="55"/>
      <c r="U25" s="55"/>
      <c r="V25" s="55"/>
      <c r="W25" s="55"/>
      <c r="X25" s="55"/>
      <c r="Y25" s="55"/>
      <c r="Z25" s="55"/>
      <c r="AA25" s="55"/>
      <c r="AB25" s="55"/>
      <c r="AC25" s="55"/>
      <c r="AD25" s="55"/>
      <c r="AE25" s="55"/>
      <c r="AF25" s="55"/>
      <c r="AG25" s="55"/>
      <c r="AH25" s="8"/>
      <c r="AI25" s="8"/>
    </row>
    <row r="26" spans="1:35" ht="21" customHeight="1">
      <c r="A26" s="283" t="s">
        <v>381</v>
      </c>
      <c r="B26" s="183" t="s">
        <v>382</v>
      </c>
      <c r="C26" s="184" t="s">
        <v>383</v>
      </c>
      <c r="D26" s="184" t="s">
        <v>4</v>
      </c>
      <c r="E26" s="185" t="s">
        <v>405</v>
      </c>
      <c r="F26" s="185"/>
      <c r="G26" s="186"/>
      <c r="H26" s="284"/>
      <c r="I26" s="186"/>
      <c r="J26" s="186"/>
      <c r="K26" s="184"/>
      <c r="L26" s="55"/>
      <c r="M26" s="55"/>
      <c r="N26" s="55"/>
      <c r="O26" s="55"/>
      <c r="P26" s="55"/>
      <c r="Q26" s="55"/>
      <c r="R26" s="55"/>
      <c r="S26" s="55"/>
      <c r="T26" s="55"/>
      <c r="U26" s="55"/>
      <c r="V26" s="55"/>
      <c r="W26" s="55"/>
      <c r="X26" s="55"/>
      <c r="Y26" s="55"/>
      <c r="Z26" s="55"/>
      <c r="AA26" s="55"/>
      <c r="AB26" s="55"/>
      <c r="AC26" s="55"/>
      <c r="AD26" s="55"/>
      <c r="AE26" s="55"/>
      <c r="AF26" s="55"/>
      <c r="AG26" s="55"/>
      <c r="AH26" s="8"/>
      <c r="AI26" s="8"/>
    </row>
    <row r="27" spans="1:35" ht="21" customHeight="1">
      <c r="A27" s="285" t="s">
        <v>384</v>
      </c>
      <c r="B27" s="209" t="s">
        <v>385</v>
      </c>
      <c r="C27" s="184">
        <f>IF(B27="Y",'GA55 Summry'!C6+ROUND((132%*'GA55 Summry'!C6),0),"0")</f>
        <v>41528</v>
      </c>
      <c r="D27" s="184">
        <f>IF(B27="Y",'GA55 Summry'!E6,"0")</f>
        <v>1790</v>
      </c>
      <c r="E27" s="186"/>
      <c r="F27" s="186"/>
      <c r="G27" s="186"/>
      <c r="H27" s="284"/>
      <c r="I27" s="186"/>
      <c r="J27" s="186"/>
      <c r="K27" s="184"/>
      <c r="L27" s="55"/>
      <c r="M27" s="55"/>
      <c r="N27" s="55"/>
      <c r="O27" s="55"/>
      <c r="P27" s="55"/>
      <c r="Q27" s="55"/>
      <c r="R27" s="55"/>
      <c r="S27" s="55"/>
      <c r="T27" s="55"/>
      <c r="U27" s="55"/>
      <c r="V27" s="55"/>
      <c r="W27" s="55"/>
      <c r="X27" s="55"/>
      <c r="Y27" s="55"/>
      <c r="Z27" s="55"/>
      <c r="AA27" s="55"/>
      <c r="AB27" s="55"/>
      <c r="AC27" s="55"/>
      <c r="AD27" s="55"/>
      <c r="AE27" s="55"/>
      <c r="AF27" s="55"/>
      <c r="AG27" s="55"/>
      <c r="AH27" s="8"/>
      <c r="AI27" s="8"/>
    </row>
    <row r="28" spans="1:35" ht="21" customHeight="1">
      <c r="A28" s="285" t="s">
        <v>386</v>
      </c>
      <c r="B28" s="209" t="s">
        <v>385</v>
      </c>
      <c r="C28" s="184">
        <f>IF(B28="Y",'GA55 Summry'!C7+ROUND((136%*'GA55 Summry'!C7),0),"0")</f>
        <v>42244</v>
      </c>
      <c r="D28" s="184">
        <f>IF(B28="Y",'GA55 Summry'!E7,"0")</f>
        <v>1790</v>
      </c>
      <c r="E28" s="569" t="s">
        <v>387</v>
      </c>
      <c r="F28" s="569"/>
      <c r="G28" s="569"/>
      <c r="H28" s="286"/>
      <c r="I28" s="187"/>
      <c r="J28" s="187"/>
      <c r="K28" s="184"/>
      <c r="L28" s="55"/>
      <c r="M28" s="55"/>
      <c r="N28" s="55"/>
      <c r="O28" s="55"/>
      <c r="P28" s="55"/>
      <c r="Q28" s="55"/>
      <c r="R28" s="55"/>
      <c r="S28" s="55"/>
      <c r="T28" s="55"/>
      <c r="U28" s="55"/>
      <c r="V28" s="55"/>
      <c r="W28" s="55"/>
      <c r="X28" s="55"/>
      <c r="Y28" s="55"/>
      <c r="Z28" s="55"/>
      <c r="AA28" s="55"/>
      <c r="AB28" s="55"/>
      <c r="AC28" s="55"/>
      <c r="AD28" s="55"/>
      <c r="AE28" s="55"/>
      <c r="AF28" s="55"/>
      <c r="AG28" s="55"/>
      <c r="AH28" s="8"/>
      <c r="AI28" s="8"/>
    </row>
    <row r="29" spans="1:35" ht="21" customHeight="1">
      <c r="A29" s="285" t="s">
        <v>388</v>
      </c>
      <c r="B29" s="209" t="s">
        <v>385</v>
      </c>
      <c r="C29" s="184">
        <f>IF(B29="Y",'GA55 Summry'!C8+ROUND((136%*'GA55 Summry'!C8),0),"0")</f>
        <v>42244</v>
      </c>
      <c r="D29" s="184">
        <f>IF(B29="Y",'GA55 Summry'!E8,"0")</f>
        <v>1790</v>
      </c>
      <c r="E29" s="187"/>
      <c r="F29" s="187"/>
      <c r="G29" s="187"/>
      <c r="H29" s="295" t="s">
        <v>454</v>
      </c>
      <c r="I29" s="455"/>
      <c r="J29" s="187"/>
      <c r="K29" s="184"/>
      <c r="L29" s="55"/>
      <c r="M29" s="55"/>
      <c r="N29" s="55"/>
      <c r="O29" s="55"/>
      <c r="P29" s="55"/>
      <c r="Q29" s="55"/>
      <c r="R29" s="55"/>
      <c r="S29" s="55"/>
      <c r="T29" s="55"/>
      <c r="U29" s="55"/>
      <c r="V29" s="55"/>
      <c r="W29" s="55"/>
      <c r="X29" s="55"/>
      <c r="Y29" s="55"/>
      <c r="Z29" s="55"/>
      <c r="AA29" s="55"/>
      <c r="AB29" s="55"/>
      <c r="AC29" s="55"/>
      <c r="AD29" s="55"/>
      <c r="AE29" s="55"/>
      <c r="AF29" s="55"/>
      <c r="AG29" s="55"/>
      <c r="AH29" s="8"/>
      <c r="AI29" s="8"/>
    </row>
    <row r="30" spans="1:35" ht="21" customHeight="1">
      <c r="A30" s="285" t="s">
        <v>389</v>
      </c>
      <c r="B30" s="209" t="s">
        <v>385</v>
      </c>
      <c r="C30" s="184">
        <f>IF(B30="Y",'GA55 Summry'!C9+ROUND((136%*'GA55 Summry'!C9),0),"0")</f>
        <v>42244</v>
      </c>
      <c r="D30" s="184">
        <f>IF(B30="Y",'GA55 Summry'!E9,"0")</f>
        <v>1790</v>
      </c>
      <c r="E30" s="184"/>
      <c r="F30" s="184"/>
      <c r="G30" s="184"/>
      <c r="H30" s="584" t="s">
        <v>478</v>
      </c>
      <c r="I30" s="282"/>
      <c r="J30" s="282"/>
      <c r="K30" s="282"/>
      <c r="L30" s="282"/>
      <c r="M30" s="282"/>
      <c r="N30" s="282"/>
      <c r="O30" s="55"/>
      <c r="P30" s="55"/>
      <c r="Q30" s="55"/>
      <c r="R30" s="55"/>
      <c r="S30" s="55"/>
      <c r="T30" s="55"/>
      <c r="U30" s="55"/>
      <c r="V30" s="55"/>
      <c r="W30" s="55"/>
      <c r="X30" s="55"/>
      <c r="Y30" s="55"/>
      <c r="Z30" s="55"/>
      <c r="AA30" s="55"/>
      <c r="AB30" s="55"/>
      <c r="AC30" s="55"/>
      <c r="AD30" s="55"/>
      <c r="AE30" s="55"/>
      <c r="AF30" s="55"/>
      <c r="AG30" s="55"/>
      <c r="AH30" s="8"/>
      <c r="AI30" s="8"/>
    </row>
    <row r="31" spans="1:35" ht="21" customHeight="1">
      <c r="A31" s="285" t="s">
        <v>390</v>
      </c>
      <c r="B31" s="209" t="s">
        <v>385</v>
      </c>
      <c r="C31" s="184">
        <f>IF(B31="Y",'GA55 Summry'!C10+ROUND((136%*'GA55 Summry'!C10),0),"0")</f>
        <v>43518</v>
      </c>
      <c r="D31" s="184">
        <f>IF(B31="Y",'GA55 Summry'!E10,"0")</f>
        <v>1844</v>
      </c>
      <c r="E31" s="587" t="s">
        <v>398</v>
      </c>
      <c r="F31" s="587"/>
      <c r="G31" s="181">
        <f>G37</f>
        <v>7054</v>
      </c>
      <c r="H31" s="584"/>
      <c r="I31" s="282"/>
      <c r="J31" s="282"/>
      <c r="K31" s="282"/>
      <c r="L31" s="282"/>
      <c r="M31" s="282"/>
      <c r="N31" s="282"/>
      <c r="O31" s="55"/>
      <c r="P31" s="55"/>
      <c r="Q31" s="55"/>
      <c r="R31" s="55"/>
      <c r="S31" s="55"/>
      <c r="T31" s="55"/>
      <c r="U31" s="55"/>
      <c r="V31" s="55"/>
      <c r="W31" s="55"/>
      <c r="X31" s="55"/>
      <c r="Y31" s="55"/>
      <c r="Z31" s="55"/>
      <c r="AA31" s="55"/>
      <c r="AB31" s="55"/>
      <c r="AC31" s="55"/>
      <c r="AD31" s="55"/>
      <c r="AE31" s="55"/>
      <c r="AF31" s="55"/>
      <c r="AG31" s="55"/>
      <c r="AH31" s="8"/>
      <c r="AI31" s="8"/>
    </row>
    <row r="32" spans="1:35" ht="21" customHeight="1">
      <c r="A32" s="285" t="s">
        <v>391</v>
      </c>
      <c r="B32" s="209" t="s">
        <v>385</v>
      </c>
      <c r="C32" s="184">
        <f>IF(B32="Y",'GA55 Summry'!C11+ROUND((136%*'GA55 Summry'!C11),0),"0")</f>
        <v>43518</v>
      </c>
      <c r="D32" s="184">
        <f>IF(B32="Y",'GA55 Summry'!E11,"0")</f>
        <v>1844</v>
      </c>
      <c r="E32" s="588" t="s">
        <v>399</v>
      </c>
      <c r="F32" s="588"/>
      <c r="G32" s="297">
        <f>IF((G31*12)&gt;C39*10%, MIN(ROUND(G31*12-(C39)*10%,0),G35),0)</f>
        <v>29860</v>
      </c>
      <c r="H32" s="585" t="s">
        <v>455</v>
      </c>
      <c r="I32" s="456"/>
      <c r="J32" s="180"/>
      <c r="K32" s="184"/>
      <c r="L32" s="55"/>
      <c r="M32" s="55"/>
      <c r="N32" s="55"/>
      <c r="O32" s="55"/>
      <c r="P32" s="55"/>
      <c r="Q32" s="55"/>
      <c r="R32" s="55"/>
      <c r="S32" s="55"/>
      <c r="T32" s="55"/>
      <c r="U32" s="55"/>
      <c r="V32" s="55"/>
      <c r="W32" s="55"/>
      <c r="X32" s="55"/>
      <c r="Y32" s="55"/>
      <c r="Z32" s="55"/>
      <c r="AA32" s="55"/>
      <c r="AB32" s="55"/>
      <c r="AC32" s="55"/>
      <c r="AD32" s="55"/>
      <c r="AE32" s="55"/>
      <c r="AF32" s="55"/>
      <c r="AG32" s="55"/>
      <c r="AH32" s="8"/>
      <c r="AI32" s="8"/>
    </row>
    <row r="33" spans="1:35" ht="21" customHeight="1">
      <c r="A33" s="285" t="s">
        <v>392</v>
      </c>
      <c r="B33" s="209" t="s">
        <v>385</v>
      </c>
      <c r="C33" s="184">
        <f>IF(B33="Y",'GA55 Summry'!C12+ROUND((136%*'GA55 Summry'!C12),0),"0")</f>
        <v>43518</v>
      </c>
      <c r="D33" s="184">
        <f>IF(B33="Y",'GA55 Summry'!E12,"0")</f>
        <v>1844</v>
      </c>
      <c r="E33" s="188"/>
      <c r="F33" s="188"/>
      <c r="G33" s="184"/>
      <c r="H33" s="585"/>
      <c r="I33" s="456"/>
      <c r="J33" s="184"/>
      <c r="K33" s="184"/>
      <c r="L33" s="55"/>
      <c r="M33" s="55"/>
      <c r="N33" s="55"/>
      <c r="O33" s="55"/>
      <c r="P33" s="55"/>
      <c r="Q33" s="55"/>
      <c r="R33" s="55"/>
      <c r="S33" s="55"/>
      <c r="T33" s="55"/>
      <c r="U33" s="55"/>
      <c r="V33" s="55"/>
      <c r="W33" s="55"/>
      <c r="X33" s="55"/>
      <c r="Y33" s="55"/>
      <c r="Z33" s="55"/>
      <c r="AA33" s="55"/>
      <c r="AB33" s="55"/>
      <c r="AC33" s="55"/>
      <c r="AD33" s="55"/>
      <c r="AE33" s="55"/>
      <c r="AF33" s="55"/>
      <c r="AG33" s="55"/>
      <c r="AH33" s="8"/>
      <c r="AI33" s="8"/>
    </row>
    <row r="34" spans="1:35" ht="21" customHeight="1">
      <c r="A34" s="285" t="s">
        <v>393</v>
      </c>
      <c r="B34" s="209" t="s">
        <v>385</v>
      </c>
      <c r="C34" s="184">
        <f>IF(B34="Y",'GA55 Summry'!C13+ROUND((139%*'GA55 Summry'!C13),0),"0")</f>
        <v>44072</v>
      </c>
      <c r="D34" s="184">
        <f>IF(B34="Y",'GA55 Summry'!E13,"0")</f>
        <v>1844</v>
      </c>
      <c r="E34" s="188"/>
      <c r="F34" s="188"/>
      <c r="G34" s="184"/>
      <c r="H34" s="287"/>
      <c r="I34" s="184"/>
      <c r="J34" s="184"/>
      <c r="K34" s="184"/>
      <c r="L34" s="55"/>
      <c r="M34" s="55"/>
      <c r="N34" s="55"/>
      <c r="O34" s="55"/>
      <c r="P34" s="55"/>
      <c r="Q34" s="55"/>
      <c r="R34" s="55"/>
      <c r="S34" s="55"/>
      <c r="T34" s="55"/>
      <c r="U34" s="55"/>
      <c r="V34" s="55"/>
      <c r="W34" s="55"/>
      <c r="X34" s="55"/>
      <c r="Y34" s="55"/>
      <c r="Z34" s="55"/>
      <c r="AA34" s="55"/>
      <c r="AB34" s="55"/>
      <c r="AC34" s="55"/>
      <c r="AD34" s="55"/>
      <c r="AE34" s="55"/>
      <c r="AF34" s="55"/>
      <c r="AG34" s="55"/>
      <c r="AH34" s="8"/>
      <c r="AI34" s="8"/>
    </row>
    <row r="35" spans="1:35" ht="39" customHeight="1">
      <c r="A35" s="285" t="s">
        <v>394</v>
      </c>
      <c r="B35" s="209" t="s">
        <v>385</v>
      </c>
      <c r="C35" s="184">
        <f>IF(B35="Y",'GA55 Summry'!C14+ROUND((5%*'GA55 Summry'!C14),0),"0")</f>
        <v>50295</v>
      </c>
      <c r="D35" s="184">
        <f>IF(B35="Y",'GA55 Summry'!E14,"0")</f>
        <v>3832</v>
      </c>
      <c r="E35" s="589" t="s">
        <v>400</v>
      </c>
      <c r="F35" s="589"/>
      <c r="G35" s="189">
        <f>D39</f>
        <v>29864</v>
      </c>
      <c r="H35" s="461" t="s">
        <v>477</v>
      </c>
      <c r="I35" s="457"/>
      <c r="J35" s="190"/>
      <c r="K35" s="184"/>
      <c r="L35" s="55"/>
      <c r="M35" s="55"/>
      <c r="N35" s="55"/>
      <c r="O35" s="55"/>
      <c r="P35" s="55"/>
      <c r="Q35" s="55"/>
      <c r="R35" s="55"/>
      <c r="S35" s="55"/>
      <c r="T35" s="55"/>
      <c r="U35" s="55"/>
      <c r="V35" s="55"/>
      <c r="W35" s="55"/>
      <c r="X35" s="55"/>
      <c r="Y35" s="55"/>
      <c r="Z35" s="55"/>
      <c r="AA35" s="55"/>
      <c r="AB35" s="55"/>
      <c r="AC35" s="55"/>
      <c r="AD35" s="55"/>
      <c r="AE35" s="55"/>
      <c r="AF35" s="55"/>
      <c r="AG35" s="55"/>
      <c r="AH35" s="8"/>
      <c r="AI35" s="8"/>
    </row>
    <row r="36" spans="1:35" ht="21" customHeight="1">
      <c r="A36" s="285" t="s">
        <v>395</v>
      </c>
      <c r="B36" s="209" t="s">
        <v>385</v>
      </c>
      <c r="C36" s="184">
        <f>IF(B36="Y",'GA55 Summry'!C15+ROUND((5%*'GA55 Summry'!C15),0),"0")</f>
        <v>50295</v>
      </c>
      <c r="D36" s="184">
        <f>IF(B36="Y",'GA55 Summry'!E15,"0")</f>
        <v>3832</v>
      </c>
      <c r="E36" s="582" t="s">
        <v>401</v>
      </c>
      <c r="F36" s="582"/>
      <c r="G36" s="191">
        <f>ROUND(((10%*C39)+D39),0)</f>
        <v>84652</v>
      </c>
      <c r="H36" s="296" t="s">
        <v>465</v>
      </c>
      <c r="I36" s="458"/>
      <c r="J36" s="192"/>
      <c r="K36" s="184"/>
      <c r="L36" s="55"/>
      <c r="M36" s="55"/>
      <c r="N36" s="55"/>
      <c r="O36" s="55"/>
      <c r="P36" s="55"/>
      <c r="Q36" s="55"/>
      <c r="R36" s="55"/>
      <c r="S36" s="55"/>
      <c r="T36" s="55"/>
      <c r="U36" s="55"/>
      <c r="V36" s="55"/>
      <c r="W36" s="55"/>
      <c r="X36" s="55"/>
      <c r="Y36" s="55"/>
      <c r="Z36" s="55"/>
      <c r="AA36" s="55"/>
      <c r="AB36" s="55"/>
      <c r="AC36" s="55"/>
      <c r="AD36" s="55"/>
      <c r="AE36" s="55"/>
      <c r="AF36" s="55"/>
      <c r="AG36" s="55"/>
      <c r="AH36" s="8"/>
      <c r="AI36" s="8"/>
    </row>
    <row r="37" spans="1:35" ht="21" customHeight="1">
      <c r="A37" s="285" t="s">
        <v>396</v>
      </c>
      <c r="B37" s="209" t="s">
        <v>385</v>
      </c>
      <c r="C37" s="184">
        <f>IF(B37="Y",'GA55 Summry'!C16+ROUND((5%*'GA55 Summry'!C16),0),"0")</f>
        <v>50295</v>
      </c>
      <c r="D37" s="184">
        <f>IF(B37="Y",'GA55 Summry'!E16,"0")</f>
        <v>3832</v>
      </c>
      <c r="E37" s="583" t="s">
        <v>402</v>
      </c>
      <c r="F37" s="583"/>
      <c r="G37" s="193">
        <f>ROUND(G36/B39, 0)</f>
        <v>7054</v>
      </c>
      <c r="H37" s="586" t="s">
        <v>456</v>
      </c>
      <c r="I37" s="459"/>
      <c r="J37" s="184"/>
      <c r="K37" s="184"/>
      <c r="L37" s="55"/>
      <c r="M37" s="55"/>
      <c r="N37" s="55"/>
      <c r="O37" s="55"/>
      <c r="P37" s="55"/>
      <c r="Q37" s="55"/>
      <c r="R37" s="55"/>
      <c r="S37" s="55"/>
      <c r="T37" s="55"/>
      <c r="U37" s="55"/>
      <c r="V37" s="55"/>
      <c r="W37" s="55"/>
      <c r="X37" s="55"/>
      <c r="Y37" s="55"/>
      <c r="Z37" s="55"/>
      <c r="AA37" s="55"/>
      <c r="AB37" s="55"/>
      <c r="AC37" s="55"/>
      <c r="AD37" s="55"/>
      <c r="AE37" s="55"/>
      <c r="AF37" s="55"/>
      <c r="AG37" s="55"/>
      <c r="AH37" s="8"/>
      <c r="AI37" s="8"/>
    </row>
    <row r="38" spans="1:35" ht="21" customHeight="1">
      <c r="A38" s="285" t="s">
        <v>397</v>
      </c>
      <c r="B38" s="209" t="s">
        <v>385</v>
      </c>
      <c r="C38" s="184">
        <f>IF(B38="Y",'GA55 Summry'!C17+ROUND((5%*'GA55 Summry'!C17),0),"0")</f>
        <v>50295</v>
      </c>
      <c r="D38" s="184">
        <f>IF(B38="Y",'GA55 Summry'!E17,"0")</f>
        <v>3832</v>
      </c>
      <c r="E38" s="201"/>
      <c r="F38" s="201"/>
      <c r="G38" s="201"/>
      <c r="H38" s="586"/>
      <c r="I38" s="459"/>
      <c r="J38" s="201"/>
      <c r="K38" s="201"/>
      <c r="L38" s="55"/>
      <c r="M38" s="55"/>
      <c r="N38" s="55"/>
      <c r="O38" s="55"/>
      <c r="P38" s="55"/>
      <c r="Q38" s="55"/>
      <c r="R38" s="55"/>
      <c r="S38" s="55"/>
      <c r="T38" s="55"/>
      <c r="U38" s="55"/>
      <c r="V38" s="55"/>
      <c r="W38" s="55"/>
      <c r="X38" s="55"/>
      <c r="Y38" s="55"/>
      <c r="Z38" s="55"/>
      <c r="AA38" s="55"/>
      <c r="AB38" s="55"/>
      <c r="AC38" s="55"/>
      <c r="AD38" s="55"/>
      <c r="AE38" s="55"/>
      <c r="AF38" s="55"/>
      <c r="AG38" s="55"/>
      <c r="AH38" s="8"/>
      <c r="AI38" s="8"/>
    </row>
    <row r="39" spans="1:35" ht="22.5" customHeight="1" thickBot="1">
      <c r="A39" s="288" t="s">
        <v>403</v>
      </c>
      <c r="B39" s="289">
        <f>COUNTIF(B27:B38, "Y")</f>
        <v>12</v>
      </c>
      <c r="C39" s="407">
        <f>ROUND((SUM(C27:C38)),0)+C40</f>
        <v>547876</v>
      </c>
      <c r="D39" s="290">
        <f>ROUND((SUM(D27:D38)),0)</f>
        <v>29864</v>
      </c>
      <c r="E39" s="298" t="s">
        <v>457</v>
      </c>
      <c r="F39" s="298"/>
      <c r="G39" s="290"/>
      <c r="H39" s="291"/>
      <c r="I39" s="184"/>
      <c r="J39" s="184"/>
      <c r="K39" s="184"/>
      <c r="L39" s="55"/>
      <c r="M39" s="55"/>
      <c r="N39" s="55"/>
      <c r="O39" s="55"/>
      <c r="P39" s="55"/>
      <c r="Q39" s="55"/>
      <c r="R39" s="55"/>
      <c r="S39" s="55"/>
      <c r="T39" s="55"/>
      <c r="U39" s="55"/>
      <c r="V39" s="55"/>
      <c r="W39" s="55"/>
      <c r="X39" s="55"/>
      <c r="Y39" s="55"/>
      <c r="Z39" s="55"/>
      <c r="AA39" s="55"/>
      <c r="AB39" s="55"/>
      <c r="AC39" s="55"/>
      <c r="AD39" s="55"/>
      <c r="AE39" s="55"/>
      <c r="AF39" s="55"/>
      <c r="AG39" s="55"/>
      <c r="AH39" s="8"/>
      <c r="AI39" s="8"/>
    </row>
    <row r="40" spans="1:35">
      <c r="A40" s="293"/>
      <c r="B40" s="293"/>
      <c r="C40" s="406">
        <f>SUM(Bills!G20:G21)</f>
        <v>3810</v>
      </c>
      <c r="D40" s="293"/>
      <c r="E40" s="293"/>
      <c r="F40" s="293"/>
      <c r="G40" s="293"/>
      <c r="H40" s="293"/>
      <c r="I40" s="194"/>
      <c r="J40" s="194"/>
      <c r="K40" s="194"/>
      <c r="L40" s="55"/>
      <c r="M40" s="55"/>
      <c r="N40" s="55"/>
      <c r="O40" s="55"/>
      <c r="P40" s="55"/>
      <c r="Q40" s="55"/>
      <c r="R40" s="55"/>
      <c r="S40" s="55"/>
      <c r="T40" s="55"/>
      <c r="U40" s="55"/>
      <c r="V40" s="55"/>
      <c r="W40" s="55"/>
      <c r="X40" s="55"/>
      <c r="Y40" s="55"/>
      <c r="Z40" s="55"/>
      <c r="AA40" s="55"/>
      <c r="AB40" s="55"/>
      <c r="AC40" s="55"/>
      <c r="AD40" s="55"/>
      <c r="AE40" s="55"/>
      <c r="AF40" s="55"/>
      <c r="AG40" s="55"/>
      <c r="AH40" s="8"/>
      <c r="AI40" s="8"/>
    </row>
    <row r="41" spans="1:35" ht="18.75">
      <c r="A41" s="194"/>
      <c r="B41" s="194"/>
      <c r="C41" s="194"/>
      <c r="D41" s="194"/>
      <c r="E41" s="195" t="s">
        <v>404</v>
      </c>
      <c r="F41" s="195"/>
      <c r="G41" s="196">
        <f>IF((G31*12)&gt;('GA55 Summry'!C26+'GA55 Summry'!D26)*10%, MIN(ROUND(G31*12-('GA55 Summry'!C26+'GA55 Summry'!D26)*10%,0),G35),0)</f>
        <v>29860</v>
      </c>
      <c r="H41" s="194"/>
      <c r="I41" s="194"/>
      <c r="J41" s="194"/>
      <c r="K41" s="194"/>
      <c r="L41" s="55"/>
      <c r="M41" s="55"/>
      <c r="N41" s="55"/>
      <c r="O41" s="55"/>
      <c r="P41" s="55"/>
      <c r="Q41" s="55"/>
      <c r="R41" s="55"/>
      <c r="S41" s="55"/>
      <c r="T41" s="55"/>
      <c r="U41" s="55"/>
      <c r="V41" s="55"/>
      <c r="W41" s="55"/>
      <c r="X41" s="55"/>
      <c r="Y41" s="55"/>
      <c r="Z41" s="55"/>
      <c r="AA41" s="55"/>
      <c r="AB41" s="55"/>
      <c r="AC41" s="55"/>
      <c r="AD41" s="55"/>
      <c r="AE41" s="55"/>
      <c r="AF41" s="55"/>
      <c r="AG41" s="55"/>
      <c r="AH41" s="8"/>
      <c r="AI41" s="8"/>
    </row>
    <row r="42" spans="1: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8"/>
      <c r="AI42" s="8"/>
    </row>
    <row r="43" spans="1: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8"/>
      <c r="AI43" s="8"/>
    </row>
    <row r="44" spans="1: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8"/>
      <c r="AI44" s="8"/>
    </row>
    <row r="45" spans="1: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8"/>
      <c r="AI45" s="8"/>
    </row>
    <row r="46" spans="1: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8"/>
      <c r="AI46" s="8"/>
    </row>
    <row r="47" spans="1: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8"/>
      <c r="AI47" s="8"/>
    </row>
    <row r="48" spans="1: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8"/>
      <c r="AI48" s="8"/>
    </row>
    <row r="49" spans="1: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8"/>
      <c r="AI49" s="8"/>
    </row>
    <row r="50" spans="1: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8"/>
      <c r="AI50" s="8"/>
    </row>
    <row r="51" spans="1: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8"/>
      <c r="AI51" s="8"/>
    </row>
    <row r="52" spans="1: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8"/>
      <c r="AI52" s="8"/>
    </row>
    <row r="53" spans="1:3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8"/>
      <c r="AI53" s="8"/>
    </row>
    <row r="54" spans="1:3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8"/>
      <c r="AI54" s="8"/>
    </row>
    <row r="55" spans="1:3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8"/>
      <c r="AI55" s="8"/>
    </row>
    <row r="56" spans="1:3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8"/>
      <c r="AI56" s="8"/>
    </row>
    <row r="57" spans="1:3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8"/>
      <c r="AI57" s="8"/>
    </row>
    <row r="58" spans="1:3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8"/>
      <c r="AI58" s="8"/>
    </row>
    <row r="59" spans="1:3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8"/>
      <c r="AI59" s="8"/>
    </row>
    <row r="60" spans="1:3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8"/>
      <c r="AI60" s="8"/>
    </row>
    <row r="61" spans="1:3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8"/>
      <c r="AI61" s="8"/>
    </row>
    <row r="62" spans="1:3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8"/>
      <c r="AI62" s="8"/>
    </row>
    <row r="63" spans="1:3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8"/>
      <c r="AI63" s="8"/>
    </row>
    <row r="64" spans="1: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8"/>
      <c r="AI64" s="8"/>
    </row>
    <row r="65" spans="1: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8"/>
      <c r="AI65" s="8"/>
    </row>
    <row r="66" spans="1: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8"/>
      <c r="AI66" s="8"/>
    </row>
    <row r="67" spans="1: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8"/>
      <c r="AI67" s="8"/>
    </row>
    <row r="68" spans="1: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
      <c r="AI68" s="8"/>
    </row>
    <row r="69" spans="1: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8"/>
      <c r="AI69" s="8"/>
    </row>
    <row r="70" spans="1: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8"/>
      <c r="AI70" s="8"/>
    </row>
    <row r="71" spans="1:3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8"/>
      <c r="AI71" s="8"/>
    </row>
    <row r="72" spans="1:3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8"/>
      <c r="AI72" s="8"/>
    </row>
    <row r="73" spans="1:3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8"/>
      <c r="AI73" s="8"/>
    </row>
    <row r="74" spans="1:3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8"/>
      <c r="AI74" s="8"/>
    </row>
    <row r="75" spans="1:3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8"/>
      <c r="AI75" s="8"/>
    </row>
    <row r="76" spans="1:3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8"/>
      <c r="AI76" s="8"/>
    </row>
    <row r="77" spans="1:3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8"/>
      <c r="AI77" s="8"/>
    </row>
    <row r="78" spans="1:3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8"/>
      <c r="AI78" s="8"/>
    </row>
    <row r="79" spans="1:3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8"/>
      <c r="AI79" s="8"/>
    </row>
    <row r="80" spans="1:3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8"/>
      <c r="AI80" s="8"/>
    </row>
    <row r="81" spans="1:3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8"/>
      <c r="AI81" s="8"/>
    </row>
    <row r="82" spans="1:3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8"/>
      <c r="AI82" s="8"/>
    </row>
    <row r="83" spans="1:3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8"/>
      <c r="AI83" s="8"/>
    </row>
    <row r="84" spans="1:3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8"/>
      <c r="AI84" s="8"/>
    </row>
    <row r="85" spans="1:3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8"/>
      <c r="AI85" s="8"/>
    </row>
    <row r="86" spans="1:3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8"/>
      <c r="AI86" s="8"/>
    </row>
    <row r="87" spans="1:3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8"/>
      <c r="AI87" s="8"/>
    </row>
    <row r="88" spans="1:3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8"/>
      <c r="AI88" s="8"/>
    </row>
    <row r="89" spans="1:3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8"/>
      <c r="AI89" s="8"/>
    </row>
    <row r="90" spans="1:3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8"/>
      <c r="AI90" s="8"/>
    </row>
    <row r="91" spans="1:3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8"/>
      <c r="AI91" s="8"/>
    </row>
    <row r="92" spans="1:3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8"/>
      <c r="AI92" s="8"/>
    </row>
    <row r="93" spans="1:3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8"/>
      <c r="AI93" s="8"/>
    </row>
    <row r="94" spans="1:3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8"/>
      <c r="AI94" s="8"/>
    </row>
    <row r="95" spans="1:3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8"/>
      <c r="AI95" s="8"/>
    </row>
    <row r="96" spans="1:3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8"/>
      <c r="AI96" s="8"/>
    </row>
    <row r="97" spans="1:3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8"/>
      <c r="AI97" s="8"/>
    </row>
    <row r="98" spans="1:3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8"/>
      <c r="AI98" s="8"/>
    </row>
    <row r="99" spans="1:3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8"/>
      <c r="AI99" s="8"/>
    </row>
    <row r="100" spans="1:3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8"/>
      <c r="AI100" s="8"/>
    </row>
    <row r="101" spans="1:3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8"/>
      <c r="AI101" s="8"/>
    </row>
    <row r="102" spans="1:3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8"/>
      <c r="AI102" s="8"/>
    </row>
    <row r="103" spans="1:3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8"/>
      <c r="AI103" s="8"/>
    </row>
    <row r="104" spans="1:3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8"/>
      <c r="AI104" s="8"/>
    </row>
    <row r="105" spans="1:3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8"/>
      <c r="AI105" s="8"/>
    </row>
    <row r="106" spans="1:3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8"/>
      <c r="AI106" s="8"/>
    </row>
    <row r="107" spans="1:3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8"/>
      <c r="AI107" s="8"/>
    </row>
    <row r="108" spans="1:3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8"/>
      <c r="AI108" s="8"/>
    </row>
    <row r="109" spans="1:3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8"/>
      <c r="AI109" s="8"/>
    </row>
    <row r="110" spans="1:3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8"/>
      <c r="AI110" s="8"/>
    </row>
    <row r="111" spans="1:3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8"/>
      <c r="AI111" s="8"/>
    </row>
    <row r="112" spans="1:3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8"/>
      <c r="AI112" s="8"/>
    </row>
    <row r="113" spans="1:3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8"/>
      <c r="AI113" s="8"/>
    </row>
    <row r="114" spans="1:3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8"/>
      <c r="AI114" s="8"/>
    </row>
    <row r="115" spans="1:3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8"/>
      <c r="AI115" s="8"/>
    </row>
    <row r="116" spans="1:3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8"/>
      <c r="AI116" s="8"/>
    </row>
    <row r="117" spans="1:3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8"/>
      <c r="AI117" s="8"/>
    </row>
    <row r="118" spans="1:3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8"/>
      <c r="AI118" s="8"/>
    </row>
    <row r="119" spans="1:3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8"/>
      <c r="AI119" s="8"/>
    </row>
    <row r="120" spans="1:3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8"/>
      <c r="AI120" s="8"/>
    </row>
    <row r="121" spans="1:3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8"/>
      <c r="AI121" s="8"/>
    </row>
    <row r="122" spans="1:3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8"/>
      <c r="AI122" s="8"/>
    </row>
    <row r="123" spans="1:3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8"/>
      <c r="AI123" s="8"/>
    </row>
    <row r="124" spans="1:3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8"/>
      <c r="AI124" s="8"/>
    </row>
    <row r="125" spans="1:3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8"/>
      <c r="AI125" s="8"/>
    </row>
    <row r="126" spans="1:3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8"/>
      <c r="AI126" s="8"/>
    </row>
    <row r="127" spans="1:3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8"/>
      <c r="AI127" s="8"/>
    </row>
    <row r="128" spans="1:3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8"/>
      <c r="AI128" s="8"/>
    </row>
    <row r="129" spans="1:3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8"/>
      <c r="AI129" s="8"/>
    </row>
    <row r="130" spans="1:3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8"/>
      <c r="AI130" s="8"/>
    </row>
    <row r="131" spans="1:3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8"/>
      <c r="AI131" s="8"/>
    </row>
    <row r="132" spans="1:3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8"/>
      <c r="AI132" s="8"/>
    </row>
    <row r="133" spans="1:3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8"/>
      <c r="AI133" s="8"/>
    </row>
    <row r="134" spans="1:3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8"/>
      <c r="AI134" s="8"/>
    </row>
    <row r="135" spans="1:3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8"/>
      <c r="AI135" s="8"/>
    </row>
    <row r="136" spans="1:3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8"/>
      <c r="AI136" s="8"/>
    </row>
    <row r="137" spans="1:3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8"/>
      <c r="AI137" s="8"/>
    </row>
    <row r="138" spans="1:3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8"/>
      <c r="AI138" s="8"/>
    </row>
    <row r="139" spans="1:3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8"/>
      <c r="AI139" s="8"/>
    </row>
    <row r="140" spans="1:3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8"/>
      <c r="AI140" s="8"/>
    </row>
    <row r="141" spans="1:3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8"/>
      <c r="AI141" s="8"/>
    </row>
    <row r="142" spans="1:3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8"/>
      <c r="AI142" s="8"/>
    </row>
    <row r="143" spans="1:3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8"/>
      <c r="AI143" s="8"/>
    </row>
    <row r="144" spans="1:3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8"/>
      <c r="AI144" s="8"/>
    </row>
    <row r="145" spans="1:3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8"/>
      <c r="AI145" s="8"/>
    </row>
    <row r="146" spans="1:3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8"/>
      <c r="AI146" s="8"/>
    </row>
    <row r="147" spans="1:3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8"/>
      <c r="AI147" s="8"/>
    </row>
    <row r="148" spans="1:3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8"/>
      <c r="AI148" s="8"/>
    </row>
    <row r="149" spans="1:3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8"/>
      <c r="AI149" s="8"/>
    </row>
    <row r="150" spans="1:3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8"/>
      <c r="AI150" s="8"/>
    </row>
    <row r="151" spans="1:3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8"/>
      <c r="AI151" s="8"/>
    </row>
    <row r="152" spans="1:3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8"/>
      <c r="AI152" s="8"/>
    </row>
    <row r="153" spans="1:3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8"/>
      <c r="AI153" s="8"/>
    </row>
    <row r="154" spans="1:3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8"/>
      <c r="AI154" s="8"/>
    </row>
    <row r="155" spans="1:3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8"/>
      <c r="AI155" s="8"/>
    </row>
    <row r="156" spans="1:3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8"/>
      <c r="AI156" s="8"/>
    </row>
    <row r="157" spans="1:3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8"/>
      <c r="AI157" s="8"/>
    </row>
    <row r="158" spans="1:3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8"/>
      <c r="AI158" s="8"/>
    </row>
    <row r="159" spans="1:3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8"/>
      <c r="AI159" s="8"/>
    </row>
    <row r="160" spans="1:3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8"/>
      <c r="AI160" s="8"/>
    </row>
    <row r="161" spans="1:3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8"/>
      <c r="AI161" s="8"/>
    </row>
    <row r="162" spans="1:3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8"/>
      <c r="AI162" s="8"/>
    </row>
    <row r="163" spans="1:3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8"/>
      <c r="AI163" s="8"/>
    </row>
    <row r="164" spans="1:3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8"/>
      <c r="AI164" s="8"/>
    </row>
    <row r="165" spans="1:3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8"/>
      <c r="AI165" s="8"/>
    </row>
    <row r="166" spans="1:3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8"/>
      <c r="AI166" s="8"/>
    </row>
    <row r="167" spans="1:3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8"/>
      <c r="AI167" s="8"/>
    </row>
    <row r="168" spans="1:3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8"/>
      <c r="AI168" s="8"/>
    </row>
    <row r="169" spans="1:3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8"/>
      <c r="AI169" s="8"/>
    </row>
    <row r="170" spans="1:3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8"/>
      <c r="AI170" s="8"/>
    </row>
    <row r="171" spans="1:3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8"/>
      <c r="AI171" s="8"/>
    </row>
    <row r="172" spans="1:3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8"/>
      <c r="AI172" s="8"/>
    </row>
    <row r="173" spans="1:3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8"/>
      <c r="AI173" s="8"/>
    </row>
    <row r="174" spans="1:3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8"/>
      <c r="AI174" s="8"/>
    </row>
    <row r="175" spans="1:3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8"/>
      <c r="AI175" s="8"/>
    </row>
    <row r="176" spans="1:3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8"/>
      <c r="AI176" s="8"/>
    </row>
    <row r="177" spans="1:3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8"/>
      <c r="AI177" s="8"/>
    </row>
    <row r="178" spans="1:3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8"/>
      <c r="AI178" s="8"/>
    </row>
    <row r="179" spans="1:3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8"/>
      <c r="AI179" s="8"/>
    </row>
    <row r="180" spans="1:3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8"/>
      <c r="AI180" s="8"/>
    </row>
    <row r="181" spans="1: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8"/>
      <c r="AI181" s="8"/>
    </row>
    <row r="182" spans="1:3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8"/>
      <c r="AI182" s="8"/>
    </row>
    <row r="183" spans="1:3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8"/>
      <c r="AI183" s="8"/>
    </row>
    <row r="184" spans="1:3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8"/>
      <c r="AI184" s="8"/>
    </row>
    <row r="185" spans="1:3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8"/>
      <c r="AI185" s="8"/>
    </row>
    <row r="186" spans="1:3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8"/>
      <c r="AI186" s="8"/>
    </row>
    <row r="187" spans="1:3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8"/>
      <c r="AI187" s="8"/>
    </row>
    <row r="188" spans="1:3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8"/>
      <c r="AI188" s="8"/>
    </row>
    <row r="189" spans="1:3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8"/>
      <c r="AI189" s="8"/>
    </row>
    <row r="190" spans="1:3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8"/>
      <c r="AI190" s="8"/>
    </row>
    <row r="191" spans="1:3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8"/>
      <c r="AI191" s="8"/>
    </row>
    <row r="192" spans="1:3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8"/>
      <c r="AI192" s="8"/>
    </row>
    <row r="193" spans="1:3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8"/>
      <c r="AI193" s="8"/>
    </row>
    <row r="194" spans="1:3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8"/>
      <c r="AI194" s="8"/>
    </row>
    <row r="195" spans="1:3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8"/>
      <c r="AI195" s="8"/>
    </row>
    <row r="196" spans="1:3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mergeCells count="34">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J20" sqref="J20"/>
    </sheetView>
  </sheetViews>
  <sheetFormatPr defaultRowHeight="15.75"/>
  <cols>
    <col min="1" max="1" width="4" style="3" customWidth="1"/>
    <col min="2" max="2" width="13.8554687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39" customWidth="1"/>
    <col min="26" max="26" width="6.42578125" style="139" customWidth="1"/>
    <col min="27" max="27" width="6.710937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6" width="9.140625" style="4" hidden="1" customWidth="1"/>
    <col min="87" max="87" width="9.140625" style="4"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600" t="s">
        <v>287</v>
      </c>
      <c r="W1" s="600"/>
      <c r="X1" s="600"/>
      <c r="Y1" s="597" t="str">
        <f>PROPER(IF(Master!H16="","",Master!H16))</f>
        <v>Satate Fund-1</v>
      </c>
      <c r="Z1" s="597"/>
      <c r="AA1" s="597"/>
    </row>
    <row r="2" spans="1:89" s="123" customFormat="1" ht="23.1" customHeight="1">
      <c r="A2" s="617" t="s">
        <v>269</v>
      </c>
      <c r="B2" s="616"/>
      <c r="C2" s="616"/>
      <c r="D2" s="606" t="str">
        <f>UPPER(IF(Master!D10="","",Master!D10))</f>
        <v>HEERA LAL JAT</v>
      </c>
      <c r="E2" s="606"/>
      <c r="F2" s="606"/>
      <c r="G2" s="606"/>
      <c r="H2" s="606"/>
      <c r="I2" s="616" t="s">
        <v>268</v>
      </c>
      <c r="J2" s="616"/>
      <c r="K2" s="616"/>
      <c r="L2" s="615" t="str">
        <f>UPPER(IF(Master!H10="","",Master!H10))</f>
        <v>TEACHER</v>
      </c>
      <c r="M2" s="615"/>
      <c r="N2" s="615"/>
      <c r="O2" s="615"/>
      <c r="P2" s="616" t="s">
        <v>267</v>
      </c>
      <c r="Q2" s="616"/>
      <c r="R2" s="616"/>
      <c r="S2" s="616"/>
      <c r="T2" s="615" t="str">
        <f>UPPER(IF(Master!D11="","",Master!D11))</f>
        <v>G.U.P.S. POTALIYA</v>
      </c>
      <c r="U2" s="615"/>
      <c r="V2" s="615"/>
      <c r="W2" s="615"/>
      <c r="X2" s="615"/>
      <c r="Y2" s="615"/>
      <c r="Z2" s="613" t="s">
        <v>19</v>
      </c>
      <c r="AA2" s="614"/>
      <c r="AE2" s="124"/>
    </row>
    <row r="3" spans="1:89" s="123" customFormat="1" ht="23.1" customHeight="1">
      <c r="A3" s="592" t="s">
        <v>270</v>
      </c>
      <c r="B3" s="593"/>
      <c r="C3" s="609" t="str">
        <f>UPPER(IF(Master!D13="","",Master!D13))</f>
        <v>CKRPS9273E</v>
      </c>
      <c r="D3" s="609"/>
      <c r="E3" s="609"/>
      <c r="F3" s="75" t="s">
        <v>87</v>
      </c>
      <c r="G3" s="609" t="str">
        <f>IF(AND(Master!H14=""),"",Master!H14)</f>
        <v>10xx293</v>
      </c>
      <c r="H3" s="609"/>
      <c r="I3" s="609"/>
      <c r="J3" s="78" t="s">
        <v>7</v>
      </c>
      <c r="K3" s="601">
        <f>IF(AND(J3=""),"",IF(AND(J3=CH3),Master!H15,IF(AND(J3=CH4),Master!D14,"")))</f>
        <v>0</v>
      </c>
      <c r="L3" s="601"/>
      <c r="M3" s="601"/>
      <c r="N3" s="602" t="s">
        <v>271</v>
      </c>
      <c r="O3" s="602"/>
      <c r="P3" s="602"/>
      <c r="Q3" s="601" t="str">
        <f>IF(AND(Master!D15=""),"",Master!D15)</f>
        <v>11008xxx9092</v>
      </c>
      <c r="R3" s="601"/>
      <c r="S3" s="601"/>
      <c r="T3" s="601"/>
      <c r="U3" s="601"/>
      <c r="V3" s="610" t="s">
        <v>157</v>
      </c>
      <c r="W3" s="610"/>
      <c r="X3" s="610"/>
      <c r="Y3" s="607" t="str">
        <f>IF(AND(Master!D16=""),"",Master!D16)</f>
        <v>51038xxxx76</v>
      </c>
      <c r="Z3" s="607"/>
      <c r="AA3" s="608"/>
      <c r="AE3" s="124"/>
      <c r="CG3" s="123" t="str">
        <f>Master!I2</f>
        <v xml:space="preserve">YES </v>
      </c>
      <c r="CH3" s="123" t="s">
        <v>156</v>
      </c>
    </row>
    <row r="4" spans="1:89" s="125" customFormat="1" ht="18.75" customHeight="1">
      <c r="A4" s="603" t="s">
        <v>17</v>
      </c>
      <c r="B4" s="595"/>
      <c r="C4" s="595"/>
      <c r="D4" s="595"/>
      <c r="E4" s="595"/>
      <c r="F4" s="595"/>
      <c r="G4" s="595"/>
      <c r="H4" s="595"/>
      <c r="I4" s="595"/>
      <c r="J4" s="595"/>
      <c r="K4" s="595"/>
      <c r="L4" s="604"/>
      <c r="M4" s="594" t="s">
        <v>18</v>
      </c>
      <c r="N4" s="595"/>
      <c r="O4" s="595"/>
      <c r="P4" s="595"/>
      <c r="Q4" s="595"/>
      <c r="R4" s="595"/>
      <c r="S4" s="595"/>
      <c r="T4" s="595"/>
      <c r="U4" s="595"/>
      <c r="V4" s="595"/>
      <c r="W4" s="595"/>
      <c r="X4" s="595"/>
      <c r="Y4" s="596" t="str">
        <f>IF(AND(Bills!AB5=""),"",Bills!AB5)</f>
        <v>NET PAY</v>
      </c>
      <c r="Z4" s="598" t="str">
        <f>IF(AND(Bills!AC5=""),"",Bills!AC5)</f>
        <v>TV.NO.</v>
      </c>
      <c r="AA4" s="599" t="str">
        <f>IF(AND(Bills!AD5=""),"",Bills!AD5)</f>
        <v>Enc.  DATE</v>
      </c>
      <c r="AE4" s="126"/>
      <c r="CH4" s="125" t="s">
        <v>7</v>
      </c>
    </row>
    <row r="5" spans="1:89" s="127" customFormat="1" ht="47.25" customHeight="1">
      <c r="A5" s="68" t="str">
        <f>IF(AND(Bills!B5=""),"",Bills!B5)</f>
        <v>S.N.</v>
      </c>
      <c r="B5" s="66" t="str">
        <f>IF(AND(Bills!C5=""),"",Bills!C5)</f>
        <v>Month</v>
      </c>
      <c r="C5" s="66" t="str">
        <f>IF(AND(Bills!F5=""),"",Bills!F5)</f>
        <v>Basic with Grade Pay</v>
      </c>
      <c r="D5" s="66" t="str">
        <f>IF(AND(Bills!G5=""),"",Bills!G5)</f>
        <v>DA</v>
      </c>
      <c r="E5" s="66" t="str">
        <f>IF(AND(Bills!H5=""),"",Bills!H5)</f>
        <v>HRA</v>
      </c>
      <c r="F5" s="66" t="str">
        <f>IF(AND(Bills!I5=""),"",Bills!I5)</f>
        <v>Wash All.</v>
      </c>
      <c r="G5" s="66" t="str">
        <f>IF(AND(Bills!J5=""),"",Bills!J5)</f>
        <v>Handi. All.</v>
      </c>
      <c r="H5" s="66" t="str">
        <f>IF(AND(Bills!K5=""),"",Bills!K5)</f>
        <v>Bonus</v>
      </c>
      <c r="I5" s="66" t="str">
        <f>IF(AND(Bills!L5=""),"",Bills!L5)</f>
        <v>CCA</v>
      </c>
      <c r="J5" s="66" t="str">
        <f>IF(AND(Bills!M5=""),"",Bills!M5)</f>
        <v>N.P.S. By Govt.</v>
      </c>
      <c r="K5" s="66" t="str">
        <f>IF(AND(Bills!N5=""),"",Bills!N5)</f>
        <v/>
      </c>
      <c r="L5" s="66" t="str">
        <f>IF(AND(Bills!O5=""),"",Bills!O5)</f>
        <v>TOTAL</v>
      </c>
      <c r="M5" s="66" t="str">
        <f>IF(AND(Bills!P5=""),"",Bills!P5)</f>
        <v>SI</v>
      </c>
      <c r="N5" s="66" t="str">
        <f>IF(AND(Bills!Q5=""),"",Bills!Q5)</f>
        <v>GPF</v>
      </c>
      <c r="O5" s="66" t="str">
        <f>IF(AND(Bills!R5=""),"",Bills!R5)</f>
        <v>RPMF</v>
      </c>
      <c r="P5" s="66" t="str">
        <f>IF(AND(Bills!S5=""),"",Bills!S5)</f>
        <v>N.P.S. By SELF</v>
      </c>
      <c r="Q5" s="66" t="str">
        <f>IF(AND(Bills!T5=""),"",Bills!T5)</f>
        <v>L.I.C.</v>
      </c>
      <c r="R5" s="66" t="str">
        <f>IF(AND(Bills!U5=""),"",Bills!U5)</f>
        <v>S.I. LOAN</v>
      </c>
      <c r="S5" s="66" t="str">
        <f>IF(AND(Bills!V5=""),"",Bills!V5)</f>
        <v>GPF LOAN</v>
      </c>
      <c r="T5" s="66" t="str">
        <f>IF(AND(Bills!W5=""),"",Bills!W5)</f>
        <v>Home Loan</v>
      </c>
      <c r="U5" s="66" t="str">
        <f>IF(AND(Bills!X5=""),"",Bills!X5)</f>
        <v>Income Tax</v>
      </c>
      <c r="V5" s="66" t="str">
        <f>IF(AND(Bills!Y5=""),"",Bills!Y5)</f>
        <v>G.I. + S. Tax</v>
      </c>
      <c r="W5" s="66" t="str">
        <f>IF(AND(Bills!Z5=""),"",Bills!Z5)</f>
        <v>OTHER</v>
      </c>
      <c r="X5" s="69" t="str">
        <f>IF(AND(Bills!AA5=""),"",Bills!AA5)</f>
        <v>Total Ded.</v>
      </c>
      <c r="Y5" s="596"/>
      <c r="Z5" s="598"/>
      <c r="AA5" s="599"/>
      <c r="AE5" s="128"/>
    </row>
    <row r="6" spans="1:89" ht="22.5" customHeight="1">
      <c r="A6" s="59">
        <v>1</v>
      </c>
      <c r="B6" s="60">
        <f>IF(AND(Bills!C7=""),"",Bills!C7)</f>
        <v>42795</v>
      </c>
      <c r="C6" s="71">
        <f>IF(AND(Bills!F7=""),"",Bills!F7)</f>
        <v>17900</v>
      </c>
      <c r="D6" s="71">
        <f>IF(AND(Bills!G7=""),"",Bills!G7)</f>
        <v>23628</v>
      </c>
      <c r="E6" s="71">
        <f>IF(AND(Bills!H7=""),"",Bills!H7)</f>
        <v>1790</v>
      </c>
      <c r="F6" s="71" t="str">
        <f>IF(AND(Bills!I7=""),"",Bills!I7)</f>
        <v/>
      </c>
      <c r="G6" s="71" t="str">
        <f>IF(AND(Bills!J7=""),"",Bills!J7)</f>
        <v/>
      </c>
      <c r="H6" s="71" t="str">
        <f>IF(AND(Bills!K7=""),"",Bills!K7)</f>
        <v/>
      </c>
      <c r="I6" s="71" t="str">
        <f>IF(AND(Bills!L7=""),"",Bills!L7)</f>
        <v/>
      </c>
      <c r="J6" s="71">
        <f>IF(AND(Bills!M7=""),"",Bills!M7)</f>
        <v>4153</v>
      </c>
      <c r="K6" s="71" t="str">
        <f>IF(AND(Bills!N7=""),"",Bills!N7)</f>
        <v/>
      </c>
      <c r="L6" s="71">
        <f>IF(AND(Bills!O7=""),"",Bills!O7)</f>
        <v>43318</v>
      </c>
      <c r="M6" s="71">
        <f>IF(AND(Bills!P7=""),"",Bills!P7)</f>
        <v>1100</v>
      </c>
      <c r="N6" s="71" t="str">
        <f>IF(AND(Bills!Q7=""),"",Bills!Q7)</f>
        <v/>
      </c>
      <c r="O6" s="71" t="str">
        <f>IF(AND(Bills!R7=""),"",Bills!R7)</f>
        <v/>
      </c>
      <c r="P6" s="71">
        <f>IF(AND(Bills!S7=""),"",Bills!S7)</f>
        <v>4153</v>
      </c>
      <c r="Q6" s="71" t="str">
        <f>IF(AND(Bills!T7=""),"",Bills!T7)</f>
        <v/>
      </c>
      <c r="R6" s="71" t="str">
        <f>IF(AND(Bills!U7=""),"",Bills!U7)</f>
        <v/>
      </c>
      <c r="S6" s="71" t="str">
        <f>IF(AND(Bills!V7=""),"",Bills!V7)</f>
        <v/>
      </c>
      <c r="T6" s="71" t="str">
        <f>IF(AND(Bills!W7=""),"",Bills!W7)</f>
        <v/>
      </c>
      <c r="U6" s="71" t="str">
        <f>IF(AND(Bills!X7=""),"",Bills!X7)</f>
        <v/>
      </c>
      <c r="V6" s="71" t="str">
        <f>IF(AND(Bills!Y7=""),"",Bills!Y7)</f>
        <v/>
      </c>
      <c r="W6" s="71" t="str">
        <f>IF(AND(Bills!Z7=""),"",Bills!Z7)</f>
        <v/>
      </c>
      <c r="X6" s="71">
        <f>IF(AND(Bills!AA7=""),"",Bills!AA7)</f>
        <v>5253</v>
      </c>
      <c r="Y6" s="58">
        <f>IF(AND(Bills!AB7=""),"",Bills!AB7)</f>
        <v>38065</v>
      </c>
      <c r="Z6" s="64" t="str">
        <f>IF(AND(Bills!AC7=""),"",Bills!AC7)</f>
        <v/>
      </c>
      <c r="AA6" s="65" t="str">
        <f>IF(AND(Bills!AD7=""),"",Bills!AD7)</f>
        <v/>
      </c>
      <c r="CK6" s="4" t="s">
        <v>7</v>
      </c>
    </row>
    <row r="7" spans="1:89" ht="20.100000000000001" customHeight="1">
      <c r="A7" s="59">
        <v>2</v>
      </c>
      <c r="B7" s="60">
        <f>IF(AND(Bills!C8=""),"",Bills!C8)</f>
        <v>42826</v>
      </c>
      <c r="C7" s="71">
        <f>IF(AND(Bills!F8=""),"",Bills!F8)</f>
        <v>17900</v>
      </c>
      <c r="D7" s="71">
        <f>IF(AND(Bills!G8=""),"",Bills!G8)</f>
        <v>24344</v>
      </c>
      <c r="E7" s="71">
        <f>IF(AND(Bills!H8=""),"",Bills!H8)</f>
        <v>1790</v>
      </c>
      <c r="F7" s="71" t="str">
        <f>IF(AND(Bills!I8=""),"",Bills!I8)</f>
        <v/>
      </c>
      <c r="G7" s="71" t="str">
        <f>IF(AND(Bills!J8=""),"",Bills!J8)</f>
        <v/>
      </c>
      <c r="H7" s="71" t="str">
        <f>IF(AND(Bills!K8=""),"",Bills!K8)</f>
        <v/>
      </c>
      <c r="I7" s="71" t="str">
        <f>IF(AND(Bills!L8=""),"",Bills!L8)</f>
        <v/>
      </c>
      <c r="J7" s="71">
        <f>IF(AND(Bills!M8=""),"",Bills!M8)</f>
        <v>4224</v>
      </c>
      <c r="K7" s="71" t="str">
        <f>IF(AND(Bills!N8=""),"",Bills!N8)</f>
        <v/>
      </c>
      <c r="L7" s="71">
        <f>IF(AND(Bills!O8=""),"",Bills!O8)</f>
        <v>44034</v>
      </c>
      <c r="M7" s="71">
        <f>IF(AND(Bills!P8=""),"",Bills!P8)</f>
        <v>1100</v>
      </c>
      <c r="N7" s="71" t="str">
        <f>IF(AND(Bills!Q8=""),"",Bills!Q8)</f>
        <v/>
      </c>
      <c r="O7" s="71" t="str">
        <f>IF(AND(Bills!R8=""),"",Bills!R8)</f>
        <v/>
      </c>
      <c r="P7" s="71">
        <f>IF(AND(Bills!S8=""),"",Bills!S8)</f>
        <v>4224</v>
      </c>
      <c r="Q7" s="71" t="str">
        <f>IF(AND(Bills!T8=""),"",Bills!T8)</f>
        <v/>
      </c>
      <c r="R7" s="71" t="str">
        <f>IF(AND(Bills!U8=""),"",Bills!U8)</f>
        <v/>
      </c>
      <c r="S7" s="71" t="str">
        <f>IF(AND(Bills!V8=""),"",Bills!V8)</f>
        <v/>
      </c>
      <c r="T7" s="71" t="str">
        <f>IF(AND(Bills!W8=""),"",Bills!W8)</f>
        <v/>
      </c>
      <c r="U7" s="71" t="str">
        <f>IF(AND(Bills!X8=""),"",Bills!X8)</f>
        <v/>
      </c>
      <c r="V7" s="71">
        <f>IF(AND(Bills!Y8=""),"",Bills!Y8)</f>
        <v>253</v>
      </c>
      <c r="W7" s="71" t="str">
        <f>IF(AND(Bills!Z8=""),"",Bills!Z8)</f>
        <v/>
      </c>
      <c r="X7" s="71">
        <f>IF(AND(Bills!AA8=""),"",Bills!AA8)</f>
        <v>5577</v>
      </c>
      <c r="Y7" s="58">
        <f>IF(AND(Bills!AB8=""),"",Bills!AB8)</f>
        <v>38457</v>
      </c>
      <c r="Z7" s="64" t="str">
        <f>IF(AND(Bills!AC8=""),"",Bills!AC8)</f>
        <v/>
      </c>
      <c r="AA7" s="65" t="str">
        <f>IF(AND(Bills!AD8=""),"",Bills!AD8)</f>
        <v/>
      </c>
      <c r="CK7" s="4" t="s">
        <v>155</v>
      </c>
    </row>
    <row r="8" spans="1:89" ht="20.100000000000001" customHeight="1">
      <c r="A8" s="59">
        <v>3</v>
      </c>
      <c r="B8" s="60">
        <f>IF(AND(Bills!C9=""),"",Bills!C9)</f>
        <v>42856</v>
      </c>
      <c r="C8" s="71">
        <f>IF(AND(Bills!F9=""),"",Bills!F9)</f>
        <v>17900</v>
      </c>
      <c r="D8" s="71">
        <f>IF(AND(Bills!G9=""),"",Bills!G9)</f>
        <v>24344</v>
      </c>
      <c r="E8" s="71">
        <f>IF(AND(Bills!H9=""),"",Bills!H9)</f>
        <v>1790</v>
      </c>
      <c r="F8" s="71" t="str">
        <f>IF(AND(Bills!I9=""),"",Bills!I9)</f>
        <v/>
      </c>
      <c r="G8" s="71" t="str">
        <f>IF(AND(Bills!J9=""),"",Bills!J9)</f>
        <v/>
      </c>
      <c r="H8" s="71" t="str">
        <f>IF(AND(Bills!K9=""),"",Bills!K9)</f>
        <v/>
      </c>
      <c r="I8" s="71" t="str">
        <f>IF(AND(Bills!L9=""),"",Bills!L9)</f>
        <v/>
      </c>
      <c r="J8" s="71">
        <f>IF(AND(Bills!M9=""),"",Bills!M9)</f>
        <v>4224</v>
      </c>
      <c r="K8" s="71" t="str">
        <f>IF(AND(Bills!N9=""),"",Bills!N9)</f>
        <v/>
      </c>
      <c r="L8" s="71">
        <f>IF(AND(Bills!O9=""),"",Bills!O9)</f>
        <v>44034</v>
      </c>
      <c r="M8" s="71">
        <f>IF(AND(Bills!P9=""),"",Bills!P9)</f>
        <v>1100</v>
      </c>
      <c r="N8" s="71" t="str">
        <f>IF(AND(Bills!Q9=""),"",Bills!Q9)</f>
        <v/>
      </c>
      <c r="O8" s="71" t="str">
        <f>IF(AND(Bills!R9=""),"",Bills!R9)</f>
        <v/>
      </c>
      <c r="P8" s="71">
        <f>IF(AND(Bills!S9=""),"",Bills!S9)</f>
        <v>4224</v>
      </c>
      <c r="Q8" s="71" t="str">
        <f>IF(AND(Bills!T9=""),"",Bills!T9)</f>
        <v/>
      </c>
      <c r="R8" s="71" t="str">
        <f>IF(AND(Bills!U9=""),"",Bills!U9)</f>
        <v/>
      </c>
      <c r="S8" s="71" t="str">
        <f>IF(AND(Bills!V9=""),"",Bills!V9)</f>
        <v/>
      </c>
      <c r="T8" s="71" t="str">
        <f>IF(AND(Bills!W9=""),"",Bills!W9)</f>
        <v/>
      </c>
      <c r="U8" s="71" t="str">
        <f>IF(AND(Bills!X9=""),"",Bills!X9)</f>
        <v/>
      </c>
      <c r="V8" s="71" t="str">
        <f>IF(AND(Bills!Y9=""),"",Bills!Y9)</f>
        <v/>
      </c>
      <c r="W8" s="71" t="str">
        <f>IF(AND(Bills!Z9=""),"",Bills!Z9)</f>
        <v/>
      </c>
      <c r="X8" s="71">
        <f>IF(AND(Bills!AA9=""),"",Bills!AA9)</f>
        <v>5324</v>
      </c>
      <c r="Y8" s="58">
        <f>IF(AND(Bills!AB9=""),"",Bills!AB9)</f>
        <v>38710</v>
      </c>
      <c r="Z8" s="64" t="str">
        <f>IF(AND(Bills!AC9=""),"",Bills!AC9)</f>
        <v/>
      </c>
      <c r="AA8" s="65" t="str">
        <f>IF(AND(Bills!AD9=""),"",Bills!AD9)</f>
        <v/>
      </c>
      <c r="CK8" s="4" t="s">
        <v>156</v>
      </c>
    </row>
    <row r="9" spans="1:89" ht="20.100000000000001" customHeight="1">
      <c r="A9" s="59">
        <v>4</v>
      </c>
      <c r="B9" s="60">
        <f>IF(AND(Bills!C10=""),"",Bills!C10)</f>
        <v>42887</v>
      </c>
      <c r="C9" s="71">
        <f>IF(AND(Bills!F10=""),"",Bills!F10)</f>
        <v>17900</v>
      </c>
      <c r="D9" s="71">
        <f>IF(AND(Bills!G10=""),"",Bills!G10)</f>
        <v>24344</v>
      </c>
      <c r="E9" s="71">
        <f>IF(AND(Bills!H10=""),"",Bills!H10)</f>
        <v>1790</v>
      </c>
      <c r="F9" s="71" t="str">
        <f>IF(AND(Bills!I10=""),"",Bills!I10)</f>
        <v/>
      </c>
      <c r="G9" s="71" t="str">
        <f>IF(AND(Bills!J10=""),"",Bills!J10)</f>
        <v/>
      </c>
      <c r="H9" s="71" t="str">
        <f>IF(AND(Bills!K10=""),"",Bills!K10)</f>
        <v/>
      </c>
      <c r="I9" s="71" t="str">
        <f>IF(AND(Bills!L10=""),"",Bills!L10)</f>
        <v/>
      </c>
      <c r="J9" s="71">
        <f>IF(AND(Bills!M10=""),"",Bills!M10)</f>
        <v>4224</v>
      </c>
      <c r="K9" s="71" t="str">
        <f>IF(AND(Bills!N10=""),"",Bills!N10)</f>
        <v/>
      </c>
      <c r="L9" s="71">
        <f>IF(AND(Bills!O10=""),"",Bills!O10)</f>
        <v>44034</v>
      </c>
      <c r="M9" s="71">
        <f>IF(AND(Bills!P10=""),"",Bills!P10)</f>
        <v>1100</v>
      </c>
      <c r="N9" s="71" t="str">
        <f>IF(AND(Bills!Q10=""),"",Bills!Q10)</f>
        <v/>
      </c>
      <c r="O9" s="71" t="str">
        <f>IF(AND(Bills!R10=""),"",Bills!R10)</f>
        <v/>
      </c>
      <c r="P9" s="71">
        <f>IF(AND(Bills!S10=""),"",Bills!S10)</f>
        <v>4224</v>
      </c>
      <c r="Q9" s="71" t="str">
        <f>IF(AND(Bills!T10=""),"",Bills!T10)</f>
        <v/>
      </c>
      <c r="R9" s="71" t="str">
        <f>IF(AND(Bills!U10=""),"",Bills!U10)</f>
        <v/>
      </c>
      <c r="S9" s="71" t="str">
        <f>IF(AND(Bills!V10=""),"",Bills!V10)</f>
        <v/>
      </c>
      <c r="T9" s="71" t="str">
        <f>IF(AND(Bills!W10=""),"",Bills!W10)</f>
        <v/>
      </c>
      <c r="U9" s="71" t="str">
        <f>IF(AND(Bills!X10=""),"",Bills!X10)</f>
        <v/>
      </c>
      <c r="V9" s="71" t="str">
        <f>IF(AND(Bills!Y10=""),"",Bills!Y10)</f>
        <v/>
      </c>
      <c r="W9" s="71" t="str">
        <f>IF(AND(Bills!Z10=""),"",Bills!Z10)</f>
        <v/>
      </c>
      <c r="X9" s="71">
        <f>IF(AND(Bills!AA10=""),"",Bills!AA10)</f>
        <v>5324</v>
      </c>
      <c r="Y9" s="58">
        <f>IF(AND(Bills!AB10=""),"",Bills!AB10)</f>
        <v>38710</v>
      </c>
      <c r="Z9" s="64" t="str">
        <f>IF(AND(Bills!AC10=""),"",Bills!AC10)</f>
        <v/>
      </c>
      <c r="AA9" s="65" t="str">
        <f>IF(AND(Bills!AD10=""),"",Bills!AD10)</f>
        <v/>
      </c>
      <c r="AD9" s="4" t="str">
        <f>IF(AND(CG3=""),"",IF(AND(CG3=CH3),Master!H15,IF(AND(CG3=CH4),Master!D14,"")))</f>
        <v/>
      </c>
    </row>
    <row r="10" spans="1:89" ht="20.100000000000001" customHeight="1">
      <c r="A10" s="59">
        <v>5</v>
      </c>
      <c r="B10" s="60">
        <f>IF(AND(Bills!C11=""),"",Bills!C11)</f>
        <v>42917</v>
      </c>
      <c r="C10" s="71">
        <f>IF(AND(Bills!F11=""),"",Bills!F11)</f>
        <v>18440</v>
      </c>
      <c r="D10" s="71">
        <f>IF(AND(Bills!G11=""),"",Bills!G11)</f>
        <v>25078</v>
      </c>
      <c r="E10" s="71">
        <f>IF(AND(Bills!H11=""),"",Bills!H11)</f>
        <v>1844</v>
      </c>
      <c r="F10" s="71" t="str">
        <f>IF(AND(Bills!I11=""),"",Bills!I11)</f>
        <v/>
      </c>
      <c r="G10" s="71" t="str">
        <f>IF(AND(Bills!J11=""),"",Bills!J11)</f>
        <v/>
      </c>
      <c r="H10" s="71" t="str">
        <f>IF(AND(Bills!K11=""),"",Bills!K11)</f>
        <v/>
      </c>
      <c r="I10" s="71" t="str">
        <f>IF(AND(Bills!L11=""),"",Bills!L11)</f>
        <v/>
      </c>
      <c r="J10" s="71">
        <f>IF(AND(Bills!M11=""),"",Bills!M11)</f>
        <v>4352</v>
      </c>
      <c r="K10" s="71" t="str">
        <f>IF(AND(Bills!N11=""),"",Bills!N11)</f>
        <v/>
      </c>
      <c r="L10" s="71">
        <f>IF(AND(Bills!O11=""),"",Bills!O11)</f>
        <v>45362</v>
      </c>
      <c r="M10" s="71">
        <f>IF(AND(Bills!P11=""),"",Bills!P11)</f>
        <v>1100</v>
      </c>
      <c r="N10" s="71" t="str">
        <f>IF(AND(Bills!Q11=""),"",Bills!Q11)</f>
        <v/>
      </c>
      <c r="O10" s="71" t="str">
        <f>IF(AND(Bills!R11=""),"",Bills!R11)</f>
        <v/>
      </c>
      <c r="P10" s="71">
        <f>IF(AND(Bills!S11=""),"",Bills!S11)</f>
        <v>4352</v>
      </c>
      <c r="Q10" s="71" t="str">
        <f>IF(AND(Bills!T11=""),"",Bills!T11)</f>
        <v/>
      </c>
      <c r="R10" s="71" t="str">
        <f>IF(AND(Bills!U11=""),"",Bills!U11)</f>
        <v/>
      </c>
      <c r="S10" s="71" t="str">
        <f>IF(AND(Bills!V11=""),"",Bills!V11)</f>
        <v/>
      </c>
      <c r="T10" s="71" t="str">
        <f>IF(AND(Bills!W11=""),"",Bills!W11)</f>
        <v/>
      </c>
      <c r="U10" s="71" t="str">
        <f>IF(AND(Bills!X11=""),"",Bills!X11)</f>
        <v/>
      </c>
      <c r="V10" s="71" t="str">
        <f>IF(AND(Bills!Y11=""),"",Bills!Y11)</f>
        <v/>
      </c>
      <c r="W10" s="71" t="str">
        <f>IF(AND(Bills!Z11=""),"",Bills!Z11)</f>
        <v/>
      </c>
      <c r="X10" s="71">
        <f>IF(AND(Bills!AA11=""),"",Bills!AA11)</f>
        <v>5452</v>
      </c>
      <c r="Y10" s="58">
        <f>IF(AND(Bills!AB11=""),"",Bills!AB11)</f>
        <v>39910</v>
      </c>
      <c r="Z10" s="64" t="str">
        <f>IF(AND(Bills!AC11=""),"",Bills!AC11)</f>
        <v/>
      </c>
      <c r="AA10" s="65" t="str">
        <f>IF(AND(Bills!AD11=""),"",Bills!AD11)</f>
        <v/>
      </c>
    </row>
    <row r="11" spans="1:89" ht="20.100000000000001" customHeight="1">
      <c r="A11" s="59">
        <v>6</v>
      </c>
      <c r="B11" s="60">
        <f>IF(AND(Bills!C12=""),"",Bills!C12)</f>
        <v>42948</v>
      </c>
      <c r="C11" s="71">
        <f>IF(AND(Bills!F12=""),"",Bills!F12)</f>
        <v>18440</v>
      </c>
      <c r="D11" s="71">
        <f>IF(AND(Bills!G12=""),"",Bills!G12)</f>
        <v>25078</v>
      </c>
      <c r="E11" s="71">
        <f>IF(AND(Bills!H12=""),"",Bills!H12)</f>
        <v>1844</v>
      </c>
      <c r="F11" s="71" t="str">
        <f>IF(AND(Bills!I12=""),"",Bills!I12)</f>
        <v/>
      </c>
      <c r="G11" s="71" t="str">
        <f>IF(AND(Bills!J12=""),"",Bills!J12)</f>
        <v/>
      </c>
      <c r="H11" s="71" t="str">
        <f>IF(AND(Bills!K12=""),"",Bills!K12)</f>
        <v/>
      </c>
      <c r="I11" s="71" t="str">
        <f>IF(AND(Bills!L12=""),"",Bills!L12)</f>
        <v/>
      </c>
      <c r="J11" s="71">
        <f>IF(AND(Bills!M12=""),"",Bills!M12)</f>
        <v>4352</v>
      </c>
      <c r="K11" s="71" t="str">
        <f>IF(AND(Bills!N12=""),"",Bills!N12)</f>
        <v/>
      </c>
      <c r="L11" s="71">
        <f>IF(AND(Bills!O12=""),"",Bills!O12)</f>
        <v>45362</v>
      </c>
      <c r="M11" s="71">
        <f>IF(AND(Bills!P12=""),"",Bills!P12)</f>
        <v>1100</v>
      </c>
      <c r="N11" s="71" t="str">
        <f>IF(AND(Bills!Q12=""),"",Bills!Q12)</f>
        <v/>
      </c>
      <c r="O11" s="71" t="str">
        <f>IF(AND(Bills!R12=""),"",Bills!R12)</f>
        <v/>
      </c>
      <c r="P11" s="71">
        <f>IF(AND(Bills!S12=""),"",Bills!S12)</f>
        <v>4352</v>
      </c>
      <c r="Q11" s="71" t="str">
        <f>IF(AND(Bills!T12=""),"",Bills!T12)</f>
        <v/>
      </c>
      <c r="R11" s="71" t="str">
        <f>IF(AND(Bills!U12=""),"",Bills!U12)</f>
        <v/>
      </c>
      <c r="S11" s="71" t="str">
        <f>IF(AND(Bills!V12=""),"",Bills!V12)</f>
        <v/>
      </c>
      <c r="T11" s="71" t="str">
        <f>IF(AND(Bills!W12=""),"",Bills!W12)</f>
        <v/>
      </c>
      <c r="U11" s="71" t="str">
        <f>IF(AND(Bills!X12=""),"",Bills!X12)</f>
        <v/>
      </c>
      <c r="V11" s="71" t="str">
        <f>IF(AND(Bills!Y12=""),"",Bills!Y12)</f>
        <v/>
      </c>
      <c r="W11" s="71" t="str">
        <f>IF(AND(Bills!Z12=""),"",Bills!Z12)</f>
        <v/>
      </c>
      <c r="X11" s="71">
        <f>IF(AND(Bills!AA12=""),"",Bills!AA12)</f>
        <v>5452</v>
      </c>
      <c r="Y11" s="58">
        <f>IF(AND(Bills!AB12=""),"",Bills!AB12)</f>
        <v>39910</v>
      </c>
      <c r="Z11" s="64" t="str">
        <f>IF(AND(Bills!AC12=""),"",Bills!AC12)</f>
        <v/>
      </c>
      <c r="AA11" s="65" t="str">
        <f>IF(AND(Bills!AD12=""),"",Bills!AD12)</f>
        <v/>
      </c>
    </row>
    <row r="12" spans="1:89" ht="20.100000000000001" customHeight="1">
      <c r="A12" s="59">
        <v>7</v>
      </c>
      <c r="B12" s="60">
        <f>IF(AND(Bills!C13=""),"",Bills!C13)</f>
        <v>42979</v>
      </c>
      <c r="C12" s="71">
        <f>IF(AND(Bills!F13=""),"",Bills!F13)</f>
        <v>18440</v>
      </c>
      <c r="D12" s="71">
        <f>IF(AND(Bills!G13=""),"",Bills!G13)</f>
        <v>25078</v>
      </c>
      <c r="E12" s="71">
        <f>IF(AND(Bills!H13=""),"",Bills!H13)</f>
        <v>1844</v>
      </c>
      <c r="F12" s="71" t="str">
        <f>IF(AND(Bills!I13=""),"",Bills!I13)</f>
        <v/>
      </c>
      <c r="G12" s="71" t="str">
        <f>IF(AND(Bills!J13=""),"",Bills!J13)</f>
        <v/>
      </c>
      <c r="H12" s="71" t="str">
        <f>IF(AND(Bills!K13=""),"",Bills!K13)</f>
        <v/>
      </c>
      <c r="I12" s="71" t="str">
        <f>IF(AND(Bills!L13=""),"",Bills!L13)</f>
        <v/>
      </c>
      <c r="J12" s="71">
        <f>IF(AND(Bills!M13=""),"",Bills!M13)</f>
        <v>4352</v>
      </c>
      <c r="K12" s="71" t="str">
        <f>IF(AND(Bills!N13=""),"",Bills!N13)</f>
        <v/>
      </c>
      <c r="L12" s="71">
        <f>IF(AND(Bills!O13=""),"",Bills!O13)</f>
        <v>45362</v>
      </c>
      <c r="M12" s="71">
        <f>IF(AND(Bills!P13=""),"",Bills!P13)</f>
        <v>1100</v>
      </c>
      <c r="N12" s="71" t="str">
        <f>IF(AND(Bills!Q13=""),"",Bills!Q13)</f>
        <v/>
      </c>
      <c r="O12" s="71" t="str">
        <f>IF(AND(Bills!R13=""),"",Bills!R13)</f>
        <v/>
      </c>
      <c r="P12" s="71">
        <f>IF(AND(Bills!S13=""),"",Bills!S13)</f>
        <v>4352</v>
      </c>
      <c r="Q12" s="71" t="str">
        <f>IF(AND(Bills!T13=""),"",Bills!T13)</f>
        <v/>
      </c>
      <c r="R12" s="71" t="str">
        <f>IF(AND(Bills!U13=""),"",Bills!U13)</f>
        <v/>
      </c>
      <c r="S12" s="71" t="str">
        <f>IF(AND(Bills!V13=""),"",Bills!V13)</f>
        <v/>
      </c>
      <c r="T12" s="71" t="str">
        <f>IF(AND(Bills!W13=""),"",Bills!W13)</f>
        <v/>
      </c>
      <c r="U12" s="71" t="str">
        <f>IF(AND(Bills!X13=""),"",Bills!X13)</f>
        <v/>
      </c>
      <c r="V12" s="71" t="str">
        <f>IF(AND(Bills!Y13=""),"",Bills!Y13)</f>
        <v/>
      </c>
      <c r="W12" s="71" t="str">
        <f>IF(AND(Bills!Z13=""),"",Bills!Z13)</f>
        <v/>
      </c>
      <c r="X12" s="71">
        <f>IF(AND(Bills!AA13=""),"",Bills!AA13)</f>
        <v>5452</v>
      </c>
      <c r="Y12" s="58">
        <f>IF(AND(Bills!AB13=""),"",Bills!AB13)</f>
        <v>39910</v>
      </c>
      <c r="Z12" s="64" t="str">
        <f>IF(AND(Bills!AC13=""),"",Bills!AC13)</f>
        <v/>
      </c>
      <c r="AA12" s="65" t="str">
        <f>IF(AND(Bills!AD13=""),"",Bills!AD13)</f>
        <v/>
      </c>
    </row>
    <row r="13" spans="1:89" ht="20.100000000000001" customHeight="1">
      <c r="A13" s="59">
        <v>8</v>
      </c>
      <c r="B13" s="60">
        <f>IF(AND(Bills!C14=""),"",Bills!C14)</f>
        <v>43009</v>
      </c>
      <c r="C13" s="71">
        <f>IF(AND(Bills!F14=""),"",Bills!F14)</f>
        <v>18440</v>
      </c>
      <c r="D13" s="71">
        <f>IF(AND(Bills!G14=""),"",Bills!G14)</f>
        <v>25632</v>
      </c>
      <c r="E13" s="71">
        <f>IF(AND(Bills!H14=""),"",Bills!H14)</f>
        <v>1844</v>
      </c>
      <c r="F13" s="71" t="str">
        <f>IF(AND(Bills!I14=""),"",Bills!I14)</f>
        <v/>
      </c>
      <c r="G13" s="71" t="str">
        <f>IF(AND(Bills!J14=""),"",Bills!J14)</f>
        <v/>
      </c>
      <c r="H13" s="71" t="str">
        <f>IF(AND(Bills!K14=""),"",Bills!K14)</f>
        <v/>
      </c>
      <c r="I13" s="71" t="str">
        <f>IF(AND(Bills!L14=""),"",Bills!L14)</f>
        <v/>
      </c>
      <c r="J13" s="71">
        <f>IF(AND(Bills!M14=""),"",Bills!M14)</f>
        <v>4407</v>
      </c>
      <c r="K13" s="71" t="str">
        <f>IF(AND(Bills!N14=""),"",Bills!N14)</f>
        <v/>
      </c>
      <c r="L13" s="71">
        <f>IF(AND(Bills!O14=""),"",Bills!O14)</f>
        <v>45916</v>
      </c>
      <c r="M13" s="71">
        <f>IF(AND(Bills!P14=""),"",Bills!P14)</f>
        <v>1100</v>
      </c>
      <c r="N13" s="71" t="str">
        <f>IF(AND(Bills!Q14=""),"",Bills!Q14)</f>
        <v/>
      </c>
      <c r="O13" s="71" t="str">
        <f>IF(AND(Bills!R14=""),"",Bills!R14)</f>
        <v/>
      </c>
      <c r="P13" s="71">
        <f>IF(AND(Bills!S14=""),"",Bills!S14)</f>
        <v>4407</v>
      </c>
      <c r="Q13" s="71" t="str">
        <f>IF(AND(Bills!T14=""),"",Bills!T14)</f>
        <v/>
      </c>
      <c r="R13" s="71" t="str">
        <f>IF(AND(Bills!U14=""),"",Bills!U14)</f>
        <v/>
      </c>
      <c r="S13" s="71" t="str">
        <f>IF(AND(Bills!V14=""),"",Bills!V14)</f>
        <v/>
      </c>
      <c r="T13" s="71" t="str">
        <f>IF(AND(Bills!W14=""),"",Bills!W14)</f>
        <v/>
      </c>
      <c r="U13" s="71" t="str">
        <f>IF(AND(Bills!X14=""),"",Bills!X14)</f>
        <v/>
      </c>
      <c r="V13" s="71" t="str">
        <f>IF(AND(Bills!Y14=""),"",Bills!Y14)</f>
        <v/>
      </c>
      <c r="W13" s="71" t="str">
        <f>IF(AND(Bills!Z14=""),"",Bills!Z14)</f>
        <v/>
      </c>
      <c r="X13" s="71">
        <f>IF(AND(Bills!AA14=""),"",Bills!AA14)</f>
        <v>5507</v>
      </c>
      <c r="Y13" s="58">
        <f>IF(AND(Bills!AB14=""),"",Bills!AB14)</f>
        <v>40409</v>
      </c>
      <c r="Z13" s="64" t="str">
        <f>IF(AND(Bills!AC14=""),"",Bills!AC14)</f>
        <v/>
      </c>
      <c r="AA13" s="65" t="str">
        <f>IF(AND(Bills!AD14=""),"",Bills!AD14)</f>
        <v/>
      </c>
    </row>
    <row r="14" spans="1:89" ht="20.100000000000001" customHeight="1">
      <c r="A14" s="59">
        <v>9</v>
      </c>
      <c r="B14" s="60">
        <f>IF(AND(Bills!C15=""),"",Bills!C15)</f>
        <v>43040</v>
      </c>
      <c r="C14" s="71">
        <f>IF(AND(Bills!F15=""),"",Bills!F15)</f>
        <v>47900</v>
      </c>
      <c r="D14" s="71">
        <f>IF(AND(Bills!G15=""),"",Bills!G15)</f>
        <v>2395</v>
      </c>
      <c r="E14" s="71">
        <f>IF(AND(Bills!H15=""),"",Bills!H15)</f>
        <v>3832</v>
      </c>
      <c r="F14" s="71" t="str">
        <f>IF(AND(Bills!I15=""),"",Bills!I15)</f>
        <v/>
      </c>
      <c r="G14" s="71" t="str">
        <f>IF(AND(Bills!J15=""),"",Bills!J15)</f>
        <v/>
      </c>
      <c r="H14" s="71" t="str">
        <f>IF(AND(Bills!K15=""),"",Bills!K15)</f>
        <v/>
      </c>
      <c r="I14" s="71" t="str">
        <f>IF(AND(Bills!L15=""),"",Bills!L15)</f>
        <v/>
      </c>
      <c r="J14" s="71">
        <f>IF(AND(Bills!M15=""),"",Bills!M15)</f>
        <v>5030</v>
      </c>
      <c r="K14" s="71" t="str">
        <f>IF(AND(Bills!N15=""),"",Bills!N15)</f>
        <v/>
      </c>
      <c r="L14" s="71">
        <f>IF(AND(Bills!O15=""),"",Bills!O15)</f>
        <v>54127</v>
      </c>
      <c r="M14" s="71">
        <f>IF(AND(Bills!P15=""),"",Bills!P15)</f>
        <v>1100</v>
      </c>
      <c r="N14" s="71" t="str">
        <f>IF(AND(Bills!Q15=""),"",Bills!Q15)</f>
        <v/>
      </c>
      <c r="O14" s="71" t="str">
        <f>IF(AND(Bills!R15=""),"",Bills!R15)</f>
        <v/>
      </c>
      <c r="P14" s="71">
        <f>IF(AND(Bills!S15=""),"",Bills!S15)</f>
        <v>5030</v>
      </c>
      <c r="Q14" s="71" t="str">
        <f>IF(AND(Bills!T15=""),"",Bills!T15)</f>
        <v/>
      </c>
      <c r="R14" s="71" t="str">
        <f>IF(AND(Bills!U15=""),"",Bills!U15)</f>
        <v/>
      </c>
      <c r="S14" s="71" t="str">
        <f>IF(AND(Bills!V15=""),"",Bills!V15)</f>
        <v/>
      </c>
      <c r="T14" s="71" t="str">
        <f>IF(AND(Bills!W15=""),"",Bills!W15)</f>
        <v/>
      </c>
      <c r="U14" s="71" t="str">
        <f>IF(AND(Bills!X15=""),"",Bills!X15)</f>
        <v/>
      </c>
      <c r="V14" s="71" t="str">
        <f>IF(AND(Bills!Y15=""),"",Bills!Y15)</f>
        <v/>
      </c>
      <c r="W14" s="71" t="str">
        <f>IF(AND(Bills!Z15=""),"",Bills!Z15)</f>
        <v/>
      </c>
      <c r="X14" s="71">
        <f>IF(AND(Bills!AA15=""),"",Bills!AA15)</f>
        <v>6130</v>
      </c>
      <c r="Y14" s="58">
        <f>IF(AND(Bills!AB15=""),"",Bills!AB15)</f>
        <v>47997</v>
      </c>
      <c r="Z14" s="64" t="str">
        <f>IF(AND(Bills!AC15=""),"",Bills!AC15)</f>
        <v/>
      </c>
      <c r="AA14" s="65" t="str">
        <f>IF(AND(Bills!AD15=""),"",Bills!AD15)</f>
        <v/>
      </c>
      <c r="AD14" s="129" t="str">
        <f>IF(AND(CG3=""),"",IF(AND(CG3="YES"),CH3,IF(AND(CG3="NO"),CH4,"")))</f>
        <v/>
      </c>
    </row>
    <row r="15" spans="1:89" ht="20.100000000000001" customHeight="1">
      <c r="A15" s="59">
        <v>10</v>
      </c>
      <c r="B15" s="60">
        <f>IF(AND(Bills!C16=""),"",Bills!C16)</f>
        <v>43070</v>
      </c>
      <c r="C15" s="71">
        <f>IF(AND(Bills!F16=""),"",Bills!F16)</f>
        <v>47900</v>
      </c>
      <c r="D15" s="71">
        <f>IF(AND(Bills!G16=""),"",Bills!G16)</f>
        <v>2395</v>
      </c>
      <c r="E15" s="71">
        <f>IF(AND(Bills!H16=""),"",Bills!H16)</f>
        <v>3832</v>
      </c>
      <c r="F15" s="71" t="str">
        <f>IF(AND(Bills!I16=""),"",Bills!I16)</f>
        <v/>
      </c>
      <c r="G15" s="71" t="str">
        <f>IF(AND(Bills!J16=""),"",Bills!J16)</f>
        <v/>
      </c>
      <c r="H15" s="71" t="str">
        <f>IF(AND(Bills!K16=""),"",Bills!K16)</f>
        <v/>
      </c>
      <c r="I15" s="71" t="str">
        <f>IF(AND(Bills!L16=""),"",Bills!L16)</f>
        <v/>
      </c>
      <c r="J15" s="71">
        <f>IF(AND(Bills!M16=""),"",Bills!M16)</f>
        <v>5030</v>
      </c>
      <c r="K15" s="71" t="str">
        <f>IF(AND(Bills!N16=""),"",Bills!N16)</f>
        <v/>
      </c>
      <c r="L15" s="71">
        <f>IF(AND(Bills!O16=""),"",Bills!O16)</f>
        <v>54127</v>
      </c>
      <c r="M15" s="71">
        <f>IF(AND(Bills!P16=""),"",Bills!P16)</f>
        <v>1100</v>
      </c>
      <c r="N15" s="71" t="str">
        <f>IF(AND(Bills!Q16=""),"",Bills!Q16)</f>
        <v/>
      </c>
      <c r="O15" s="71" t="str">
        <f>IF(AND(Bills!R16=""),"",Bills!R16)</f>
        <v/>
      </c>
      <c r="P15" s="71">
        <f>IF(AND(Bills!S16=""),"",Bills!S16)</f>
        <v>5030</v>
      </c>
      <c r="Q15" s="71" t="str">
        <f>IF(AND(Bills!T16=""),"",Bills!T16)</f>
        <v/>
      </c>
      <c r="R15" s="71" t="str">
        <f>IF(AND(Bills!U16=""),"",Bills!U16)</f>
        <v/>
      </c>
      <c r="S15" s="71" t="str">
        <f>IF(AND(Bills!V16=""),"",Bills!V16)</f>
        <v/>
      </c>
      <c r="T15" s="71" t="str">
        <f>IF(AND(Bills!W16=""),"",Bills!W16)</f>
        <v/>
      </c>
      <c r="U15" s="71" t="str">
        <f>IF(AND(Bills!X16=""),"",Bills!X16)</f>
        <v/>
      </c>
      <c r="V15" s="71" t="str">
        <f>IF(AND(Bills!Y16=""),"",Bills!Y16)</f>
        <v/>
      </c>
      <c r="W15" s="71" t="str">
        <f>IF(AND(Bills!Z16=""),"",Bills!Z16)</f>
        <v/>
      </c>
      <c r="X15" s="71">
        <f>IF(AND(Bills!AA16=""),"",Bills!AA16)</f>
        <v>6130</v>
      </c>
      <c r="Y15" s="58">
        <f>IF(AND(Bills!AB16=""),"",Bills!AB16)</f>
        <v>47997</v>
      </c>
      <c r="Z15" s="64" t="str">
        <f>IF(AND(Bills!AC16=""),"",Bills!AC16)</f>
        <v/>
      </c>
      <c r="AA15" s="65" t="str">
        <f>IF(AND(Bills!AD16=""),"",Bills!AD16)</f>
        <v/>
      </c>
    </row>
    <row r="16" spans="1:89" ht="20.100000000000001" customHeight="1">
      <c r="A16" s="59">
        <v>11</v>
      </c>
      <c r="B16" s="60">
        <f>IF(AND(Bills!C17=""),"",Bills!C17)</f>
        <v>43101</v>
      </c>
      <c r="C16" s="71">
        <f>IF(AND(Bills!F17=""),"",Bills!F17)</f>
        <v>47900</v>
      </c>
      <c r="D16" s="71">
        <f>IF(AND(Bills!G17=""),"",Bills!G17)</f>
        <v>2395</v>
      </c>
      <c r="E16" s="71">
        <f>IF(AND(Bills!H17=""),"",Bills!H17)</f>
        <v>3832</v>
      </c>
      <c r="F16" s="71" t="str">
        <f>IF(AND(Bills!I17=""),"",Bills!I17)</f>
        <v/>
      </c>
      <c r="G16" s="71" t="str">
        <f>IF(AND(Bills!J17=""),"",Bills!J17)</f>
        <v/>
      </c>
      <c r="H16" s="71" t="str">
        <f>IF(AND(Bills!K17=""),"",Bills!K17)</f>
        <v/>
      </c>
      <c r="I16" s="71" t="str">
        <f>IF(AND(Bills!L17=""),"",Bills!L17)</f>
        <v/>
      </c>
      <c r="J16" s="71">
        <f>IF(AND(Bills!M17=""),"",Bills!M17)</f>
        <v>5030</v>
      </c>
      <c r="K16" s="71" t="str">
        <f>IF(AND(Bills!N17=""),"",Bills!N17)</f>
        <v/>
      </c>
      <c r="L16" s="71">
        <f>IF(AND(Bills!O17=""),"",Bills!O17)</f>
        <v>54127</v>
      </c>
      <c r="M16" s="71">
        <f>IF(AND(Bills!P17=""),"",Bills!P17)</f>
        <v>1100</v>
      </c>
      <c r="N16" s="71" t="str">
        <f>IF(AND(Bills!Q17=""),"",Bills!Q17)</f>
        <v/>
      </c>
      <c r="O16" s="71" t="str">
        <f>IF(AND(Bills!R17=""),"",Bills!R17)</f>
        <v/>
      </c>
      <c r="P16" s="71">
        <f>IF(AND(Bills!S17=""),"",Bills!S17)</f>
        <v>5030</v>
      </c>
      <c r="Q16" s="71" t="str">
        <f>IF(AND(Bills!T17=""),"",Bills!T17)</f>
        <v/>
      </c>
      <c r="R16" s="71" t="str">
        <f>IF(AND(Bills!U17=""),"",Bills!U17)</f>
        <v/>
      </c>
      <c r="S16" s="71" t="str">
        <f>IF(AND(Bills!V17=""),"",Bills!V17)</f>
        <v/>
      </c>
      <c r="T16" s="71" t="str">
        <f>IF(AND(Bills!W17=""),"",Bills!W17)</f>
        <v/>
      </c>
      <c r="U16" s="71" t="str">
        <f>IF(AND(Bills!X17=""),"",Bills!X17)</f>
        <v/>
      </c>
      <c r="V16" s="71" t="str">
        <f>IF(AND(Bills!Y17=""),"",Bills!Y17)</f>
        <v/>
      </c>
      <c r="W16" s="71" t="str">
        <f>IF(AND(Bills!Z17=""),"",Bills!Z17)</f>
        <v/>
      </c>
      <c r="X16" s="71">
        <f>IF(AND(Bills!AA17=""),"",Bills!AA17)</f>
        <v>6130</v>
      </c>
      <c r="Y16" s="58">
        <f>IF(AND(Bills!AB17=""),"",Bills!AB17)</f>
        <v>47997</v>
      </c>
      <c r="Z16" s="64" t="str">
        <f>IF(AND(Bills!AC17=""),"",Bills!AC17)</f>
        <v/>
      </c>
      <c r="AA16" s="65" t="str">
        <f>IF(AND(Bills!AD17=""),"",Bills!AD17)</f>
        <v/>
      </c>
    </row>
    <row r="17" spans="1:27" ht="20.100000000000001" customHeight="1">
      <c r="A17" s="59">
        <v>12</v>
      </c>
      <c r="B17" s="60">
        <f>IF(AND(Bills!C18=""),"",Bills!C18)</f>
        <v>43132</v>
      </c>
      <c r="C17" s="71">
        <f>IF(AND(Bills!F18=""),"",Bills!F18)</f>
        <v>47900</v>
      </c>
      <c r="D17" s="71">
        <f>IF(AND(Bills!G18=""),"",Bills!G18)</f>
        <v>2395</v>
      </c>
      <c r="E17" s="71">
        <f>IF(AND(Bills!H18=""),"",Bills!H18)</f>
        <v>3832</v>
      </c>
      <c r="F17" s="71" t="str">
        <f>IF(AND(Bills!I18=""),"",Bills!I18)</f>
        <v/>
      </c>
      <c r="G17" s="71" t="str">
        <f>IF(AND(Bills!J18=""),"",Bills!J18)</f>
        <v/>
      </c>
      <c r="H17" s="71" t="str">
        <f>IF(AND(Bills!K18=""),"",Bills!K18)</f>
        <v/>
      </c>
      <c r="I17" s="71" t="str">
        <f>IF(AND(Bills!L18=""),"",Bills!L18)</f>
        <v/>
      </c>
      <c r="J17" s="71">
        <f>IF(AND(Bills!M18=""),"",Bills!M18)</f>
        <v>5030</v>
      </c>
      <c r="K17" s="71" t="str">
        <f>IF(AND(Bills!N18=""),"",Bills!N18)</f>
        <v/>
      </c>
      <c r="L17" s="71">
        <f>IF(AND(Bills!O18=""),"",Bills!O18)</f>
        <v>54127</v>
      </c>
      <c r="M17" s="71">
        <f>IF(AND(Bills!P18=""),"",Bills!P18)</f>
        <v>1100</v>
      </c>
      <c r="N17" s="71" t="str">
        <f>IF(AND(Bills!Q18=""),"",Bills!Q18)</f>
        <v/>
      </c>
      <c r="O17" s="71" t="str">
        <f>IF(AND(Bills!R18=""),"",Bills!R18)</f>
        <v/>
      </c>
      <c r="P17" s="71">
        <f>IF(AND(Bills!S18=""),"",Bills!S18)</f>
        <v>5030</v>
      </c>
      <c r="Q17" s="71" t="str">
        <f>IF(AND(Bills!T18=""),"",Bills!T18)</f>
        <v/>
      </c>
      <c r="R17" s="71" t="str">
        <f>IF(AND(Bills!U18=""),"",Bills!U18)</f>
        <v/>
      </c>
      <c r="S17" s="71" t="str">
        <f>IF(AND(Bills!V18=""),"",Bills!V18)</f>
        <v/>
      </c>
      <c r="T17" s="71" t="str">
        <f>IF(AND(Bills!W18=""),"",Bills!W18)</f>
        <v/>
      </c>
      <c r="U17" s="71" t="str">
        <f>IF(AND(Bills!X18=""),"",Bills!X18)</f>
        <v/>
      </c>
      <c r="V17" s="71" t="str">
        <f>IF(AND(Bills!Y18=""),"",Bills!Y18)</f>
        <v/>
      </c>
      <c r="W17" s="71" t="str">
        <f>IF(AND(Bills!Z18=""),"",Bills!Z18)</f>
        <v/>
      </c>
      <c r="X17" s="71">
        <f>IF(AND(Bills!AA18=""),"",Bills!AA18)</f>
        <v>6130</v>
      </c>
      <c r="Y17" s="58">
        <f>IF(AND(Bills!AB18=""),"",Bills!AB18)</f>
        <v>47997</v>
      </c>
      <c r="Z17" s="64" t="str">
        <f>IF(AND(Bills!AC18=""),"",Bills!AC18)</f>
        <v/>
      </c>
      <c r="AA17" s="65" t="str">
        <f>IF(AND(Bills!AD18=""),"",Bills!AD18)</f>
        <v/>
      </c>
    </row>
    <row r="18" spans="1:27" ht="20.100000000000001" customHeight="1">
      <c r="A18" s="59">
        <v>13</v>
      </c>
      <c r="B18" s="60" t="str">
        <f>IF(AND(Bills!C19=""),"",Bills!C19)</f>
        <v>Bonus</v>
      </c>
      <c r="C18" s="71" t="str">
        <f>IF(AND(Bills!F19=""),"",Bills!F19)</f>
        <v/>
      </c>
      <c r="D18" s="71" t="str">
        <f>IF(AND(Bills!G19=""),"",Bills!G19)</f>
        <v/>
      </c>
      <c r="E18" s="71" t="str">
        <f>IF(AND(Bills!H19=""),"",Bills!H19)</f>
        <v/>
      </c>
      <c r="F18" s="71" t="str">
        <f>IF(AND(Bills!I19=""),"",Bills!I19)</f>
        <v/>
      </c>
      <c r="G18" s="71" t="str">
        <f>IF(AND(Bills!J19=""),"",Bills!J19)</f>
        <v/>
      </c>
      <c r="H18" s="71">
        <f>IF(AND(Bills!K19=""),"",Bills!K19)</f>
        <v>6774</v>
      </c>
      <c r="I18" s="71" t="str">
        <f>IF(AND(Bills!L19=""),"",Bills!L19)</f>
        <v/>
      </c>
      <c r="J18" s="71" t="str">
        <f>IF(AND(Bills!M19=""),"",Bills!M19)</f>
        <v/>
      </c>
      <c r="K18" s="71" t="str">
        <f>IF(AND(Bills!N19=""),"",Bills!N19)</f>
        <v/>
      </c>
      <c r="L18" s="71">
        <f>IF(AND(Bills!O19=""),"",Bills!O19)</f>
        <v>6774</v>
      </c>
      <c r="M18" s="71" t="str">
        <f>IF(AND(Bills!P19=""),"",Bills!P19)</f>
        <v/>
      </c>
      <c r="N18" s="71" t="str">
        <f>IF(AND(Bills!Q19=""),"",Bills!Q19)</f>
        <v/>
      </c>
      <c r="O18" s="71" t="str">
        <f>IF(AND(Bills!R19=""),"",Bills!R19)</f>
        <v/>
      </c>
      <c r="P18" s="71" t="str">
        <f>IF(AND(Bills!S19=""),"",Bills!S19)</f>
        <v/>
      </c>
      <c r="Q18" s="71" t="str">
        <f>IF(AND(Bills!T19=""),"",Bills!T19)</f>
        <v/>
      </c>
      <c r="R18" s="71" t="str">
        <f>IF(AND(Bills!U19=""),"",Bills!U19)</f>
        <v/>
      </c>
      <c r="S18" s="71" t="str">
        <f>IF(AND(Bills!V19=""),"",Bills!V19)</f>
        <v/>
      </c>
      <c r="T18" s="71" t="str">
        <f>IF(AND(Bills!W19=""),"",Bills!W19)</f>
        <v/>
      </c>
      <c r="U18" s="71" t="str">
        <f>IF(AND(Bills!X19=""),"",Bills!X19)</f>
        <v/>
      </c>
      <c r="V18" s="71" t="str">
        <f>IF(AND(Bills!Y19=""),"",Bills!Y19)</f>
        <v/>
      </c>
      <c r="W18" s="71" t="str">
        <f>IF(AND(Bills!Z19=""),"",Bills!Z19)</f>
        <v/>
      </c>
      <c r="X18" s="71">
        <f>IF(AND(Bills!AA19=""),"",Bills!AA19)</f>
        <v>0</v>
      </c>
      <c r="Y18" s="58">
        <f>IF(AND(Bills!AB19=""),"",Bills!AB19)</f>
        <v>6774</v>
      </c>
      <c r="Z18" s="64" t="str">
        <f>IF(AND(Bills!AC19=""),"",Bills!AC19)</f>
        <v/>
      </c>
      <c r="AA18" s="65" t="str">
        <f>IF(AND(Bills!AD19=""),"",Bills!AD19)</f>
        <v/>
      </c>
    </row>
    <row r="19" spans="1:27" ht="24" customHeight="1">
      <c r="A19" s="59">
        <v>14</v>
      </c>
      <c r="B19" s="172" t="str">
        <f>IF(AND(Bills!C20=""),"",Bills!C20)</f>
        <v>Arrer (Jan.17-Mar.17)</v>
      </c>
      <c r="C19" s="71" t="str">
        <f>IF(AND(Bills!F20=""),"",Bills!F20)</f>
        <v/>
      </c>
      <c r="D19" s="71">
        <f>IF(AND(Bills!G20=""),"",Bills!G20)</f>
        <v>2148</v>
      </c>
      <c r="E19" s="71" t="str">
        <f>IF(AND(Bills!H20=""),"",Bills!H20)</f>
        <v/>
      </c>
      <c r="F19" s="71" t="str">
        <f>IF(AND(Bills!I20=""),"",Bills!I20)</f>
        <v/>
      </c>
      <c r="G19" s="71" t="str">
        <f>IF(AND(Bills!J20=""),"",Bills!J20)</f>
        <v/>
      </c>
      <c r="H19" s="71" t="str">
        <f>IF(AND(Bills!K20=""),"",Bills!K20)</f>
        <v/>
      </c>
      <c r="I19" s="71" t="str">
        <f>IF(AND(Bills!L20=""),"",Bills!L20)</f>
        <v/>
      </c>
      <c r="J19" s="71">
        <f>IF(AND(Bills!M20=""),"",Bills!M20)</f>
        <v>215</v>
      </c>
      <c r="K19" s="71" t="str">
        <f>IF(AND(Bills!N20=""),"",Bills!N20)</f>
        <v/>
      </c>
      <c r="L19" s="71">
        <f>IF(AND(Bills!O20=""),"",Bills!O20)</f>
        <v>2148</v>
      </c>
      <c r="M19" s="71" t="str">
        <f>IF(AND(Bills!P20=""),"",Bills!P20)</f>
        <v/>
      </c>
      <c r="N19" s="71" t="str">
        <f>IF(AND(Bills!Q20=""),"",Bills!Q20)</f>
        <v/>
      </c>
      <c r="O19" s="71" t="str">
        <f>IF(AND(Bills!R20=""),"",Bills!R20)</f>
        <v/>
      </c>
      <c r="P19" s="71">
        <f>IF(AND(Bills!S20=""),"",Bills!S20)</f>
        <v>215</v>
      </c>
      <c r="Q19" s="71" t="str">
        <f>IF(AND(Bills!T20=""),"",Bills!T20)</f>
        <v/>
      </c>
      <c r="R19" s="71" t="str">
        <f>IF(AND(Bills!U20=""),"",Bills!U20)</f>
        <v/>
      </c>
      <c r="S19" s="71" t="str">
        <f>IF(AND(Bills!V20=""),"",Bills!V20)</f>
        <v/>
      </c>
      <c r="T19" s="71" t="str">
        <f>IF(AND(Bills!W20=""),"",Bills!W20)</f>
        <v/>
      </c>
      <c r="U19" s="71" t="str">
        <f>IF(AND(Bills!X20=""),"",Bills!X20)</f>
        <v/>
      </c>
      <c r="V19" s="71" t="str">
        <f>IF(AND(Bills!Y20=""),"",Bills!Y20)</f>
        <v/>
      </c>
      <c r="W19" s="71" t="str">
        <f>IF(AND(Bills!Z20=""),"",Bills!Z20)</f>
        <v/>
      </c>
      <c r="X19" s="71">
        <f>IF(AND(Bills!AA20=""),"",Bills!AA20)</f>
        <v>215</v>
      </c>
      <c r="Y19" s="58">
        <f>IF(AND(Bills!AB20=""),"",Bills!AB20)</f>
        <v>1933</v>
      </c>
      <c r="Z19" s="64" t="str">
        <f>IF(AND(Bills!AC20=""),"",Bills!AC20)</f>
        <v/>
      </c>
      <c r="AA19" s="65" t="str">
        <f>IF(AND(Bills!AD20=""),"",Bills!AD20)</f>
        <v/>
      </c>
    </row>
    <row r="20" spans="1:27" ht="24" customHeight="1">
      <c r="A20" s="59">
        <v>15</v>
      </c>
      <c r="B20" s="172" t="str">
        <f>IF(AND(Bills!C21=""),"",Bills!C21)</f>
        <v>Arrer (Jul.17-sep.17)</v>
      </c>
      <c r="C20" s="71" t="str">
        <f>IF(AND(Bills!F21=""),"",Bills!F21)</f>
        <v/>
      </c>
      <c r="D20" s="71">
        <f>IF(AND(Bills!G21=""),"",Bills!G21)</f>
        <v>1662</v>
      </c>
      <c r="E20" s="71" t="str">
        <f>IF(AND(Bills!H21=""),"",Bills!H21)</f>
        <v/>
      </c>
      <c r="F20" s="71" t="str">
        <f>IF(AND(Bills!I21=""),"",Bills!I21)</f>
        <v/>
      </c>
      <c r="G20" s="71" t="str">
        <f>IF(AND(Bills!J21=""),"",Bills!J21)</f>
        <v/>
      </c>
      <c r="H20" s="71" t="str">
        <f>IF(AND(Bills!K21=""),"",Bills!K21)</f>
        <v/>
      </c>
      <c r="I20" s="71" t="str">
        <f>IF(AND(Bills!L21=""),"",Bills!L21)</f>
        <v/>
      </c>
      <c r="J20" s="71">
        <f>IF(AND(Bills!M21=""),"",Bills!M21)</f>
        <v>166</v>
      </c>
      <c r="K20" s="71" t="str">
        <f>IF(AND(Bills!N21=""),"",Bills!N21)</f>
        <v/>
      </c>
      <c r="L20" s="71">
        <f>IF(AND(Bills!O21=""),"",Bills!O21)</f>
        <v>1662</v>
      </c>
      <c r="M20" s="71" t="str">
        <f>IF(AND(Bills!P21=""),"",Bills!P21)</f>
        <v/>
      </c>
      <c r="N20" s="71" t="str">
        <f>IF(AND(Bills!Q21=""),"",Bills!Q21)</f>
        <v/>
      </c>
      <c r="O20" s="71" t="str">
        <f>IF(AND(Bills!R21=""),"",Bills!R21)</f>
        <v/>
      </c>
      <c r="P20" s="71">
        <f>IF(AND(Bills!S21=""),"",Bills!S21)</f>
        <v>166</v>
      </c>
      <c r="Q20" s="71" t="str">
        <f>IF(AND(Bills!T21=""),"",Bills!T21)</f>
        <v/>
      </c>
      <c r="R20" s="71" t="str">
        <f>IF(AND(Bills!U21=""),"",Bills!U21)</f>
        <v/>
      </c>
      <c r="S20" s="71" t="str">
        <f>IF(AND(Bills!V21=""),"",Bills!V21)</f>
        <v/>
      </c>
      <c r="T20" s="71" t="str">
        <f>IF(AND(Bills!W21=""),"",Bills!W21)</f>
        <v/>
      </c>
      <c r="U20" s="71" t="str">
        <f>IF(AND(Bills!X21=""),"",Bills!X21)</f>
        <v/>
      </c>
      <c r="V20" s="71" t="str">
        <f>IF(AND(Bills!Y21=""),"",Bills!Y21)</f>
        <v/>
      </c>
      <c r="W20" s="71" t="str">
        <f>IF(AND(Bills!Z21=""),"",Bills!Z21)</f>
        <v/>
      </c>
      <c r="X20" s="71">
        <f>IF(AND(Bills!AA21=""),"",Bills!AA21)</f>
        <v>166</v>
      </c>
      <c r="Y20" s="58">
        <f>IF(AND(Bills!AB21=""),"",Bills!AB21)</f>
        <v>1496</v>
      </c>
      <c r="Z20" s="64" t="str">
        <f>IF(AND(Bills!AC21=""),"",Bills!AC21)</f>
        <v/>
      </c>
      <c r="AA20" s="65" t="str">
        <f>IF(AND(Bills!AD21=""),"",Bills!AD21)</f>
        <v/>
      </c>
    </row>
    <row r="21" spans="1:27" ht="21" customHeight="1">
      <c r="A21" s="59">
        <v>16</v>
      </c>
      <c r="B21" s="60" t="str">
        <f>IF(AND(Bills!C22=""),"",Bills!C22)</f>
        <v>Surrender</v>
      </c>
      <c r="C21" s="71">
        <f>IF(AND(Bills!F22=""),"",Bills!F22)</f>
        <v>0</v>
      </c>
      <c r="D21" s="71">
        <f>IF(AND(Bills!G22=""),"",Bills!G22)</f>
        <v>0</v>
      </c>
      <c r="E21" s="71" t="str">
        <f>IF(AND(Bills!H22=""),"",Bills!H22)</f>
        <v/>
      </c>
      <c r="F21" s="71" t="str">
        <f>IF(AND(Bills!I22=""),"",Bills!I22)</f>
        <v/>
      </c>
      <c r="G21" s="71" t="str">
        <f>IF(AND(Bills!J22=""),"",Bills!J22)</f>
        <v/>
      </c>
      <c r="H21" s="71" t="str">
        <f>IF(AND(Bills!K22=""),"",Bills!K22)</f>
        <v/>
      </c>
      <c r="I21" s="71" t="str">
        <f>IF(AND(Bills!L22=""),"",Bills!L22)</f>
        <v/>
      </c>
      <c r="J21" s="71" t="str">
        <f>IF(AND(Bills!M22=""),"",Bills!M22)</f>
        <v/>
      </c>
      <c r="K21" s="71" t="str">
        <f>IF(AND(Bills!N22=""),"",Bills!N22)</f>
        <v/>
      </c>
      <c r="L21" s="113">
        <f>IF(AND(Bills!O22=""),"",Bills!O22)</f>
        <v>0</v>
      </c>
      <c r="M21" s="71" t="str">
        <f>IF(AND(Bills!P22=""),"",Bills!P22)</f>
        <v/>
      </c>
      <c r="N21" s="71" t="str">
        <f>IF(AND(Bills!Q22=""),"",Bills!Q22)</f>
        <v/>
      </c>
      <c r="O21" s="71" t="str">
        <f>IF(AND(Bills!R22=""),"",Bills!R22)</f>
        <v/>
      </c>
      <c r="P21" s="71" t="str">
        <f>IF(AND(Bills!S22=""),"",Bills!S22)</f>
        <v/>
      </c>
      <c r="Q21" s="71" t="str">
        <f>IF(AND(Bills!T22=""),"",Bills!T22)</f>
        <v/>
      </c>
      <c r="R21" s="71" t="str">
        <f>IF(AND(Bills!U22=""),"",Bills!U22)</f>
        <v/>
      </c>
      <c r="S21" s="71" t="str">
        <f>IF(AND(Bills!V22=""),"",Bills!V22)</f>
        <v/>
      </c>
      <c r="T21" s="71" t="str">
        <f>IF(AND(Bills!W22=""),"",Bills!W22)</f>
        <v/>
      </c>
      <c r="U21" s="71" t="str">
        <f>IF(AND(Bills!X22=""),"",Bills!X22)</f>
        <v/>
      </c>
      <c r="V21" s="71" t="str">
        <f>IF(AND(Bills!Y22=""),"",Bills!Y22)</f>
        <v/>
      </c>
      <c r="W21" s="71" t="str">
        <f>IF(AND(Bills!Z22=""),"",Bills!Z22)</f>
        <v/>
      </c>
      <c r="X21" s="71">
        <f>IF(AND(Bills!AA22=""),"",Bills!AA22)</f>
        <v>0</v>
      </c>
      <c r="Y21" s="114">
        <f>IF(AND(Bills!AB22=""),"",Bills!AB22)</f>
        <v>0</v>
      </c>
      <c r="Z21" s="64" t="str">
        <f>IF(AND(Bills!AC22=""),"",Bills!AC22)</f>
        <v/>
      </c>
      <c r="AA21" s="65" t="str">
        <f>IF(AND(Bills!AD22=""),"",Bills!AD22)</f>
        <v/>
      </c>
    </row>
    <row r="22" spans="1:27" ht="18.75" customHeight="1">
      <c r="A22" s="59">
        <v>17</v>
      </c>
      <c r="B22" s="60" t="str">
        <f>IF(AND(Bills!C23=""),"",Bills!C23)</f>
        <v>Fixation Arrear</v>
      </c>
      <c r="C22" s="71" t="str">
        <f>IF(AND(Bills!F23=""),"",Bills!F23)</f>
        <v/>
      </c>
      <c r="D22" s="71" t="str">
        <f>IF(AND(Bills!G23=""),"",Bills!G23)</f>
        <v/>
      </c>
      <c r="E22" s="71" t="str">
        <f>IF(AND(Bills!H23=""),"",Bills!H23)</f>
        <v/>
      </c>
      <c r="F22" s="71" t="str">
        <f>IF(AND(Bills!I23=""),"",Bills!I23)</f>
        <v/>
      </c>
      <c r="G22" s="71" t="str">
        <f>IF(AND(Bills!J23=""),"",Bills!J23)</f>
        <v/>
      </c>
      <c r="H22" s="71" t="str">
        <f>IF(AND(Bills!K23=""),"",Bills!K23)</f>
        <v/>
      </c>
      <c r="I22" s="71" t="str">
        <f>IF(AND(Bills!L23=""),"",Bills!L23)</f>
        <v/>
      </c>
      <c r="J22" s="71">
        <f>IF(AND(Bills!M23=""),"",Bills!M23)</f>
        <v>0</v>
      </c>
      <c r="K22" s="71" t="str">
        <f>IF(AND(Bills!N23=""),"",Bills!N23)</f>
        <v/>
      </c>
      <c r="L22" s="71">
        <f>IF(AND(Bills!O23=""),"",Bills!O23)</f>
        <v>0</v>
      </c>
      <c r="M22" s="71" t="str">
        <f>IF(AND(Bills!P23=""),"",Bills!P23)</f>
        <v/>
      </c>
      <c r="N22" s="71" t="str">
        <f>IF(AND(Bills!Q23=""),"",Bills!Q23)</f>
        <v/>
      </c>
      <c r="O22" s="71" t="str">
        <f>IF(AND(Bills!R23=""),"",Bills!R23)</f>
        <v/>
      </c>
      <c r="P22" s="71" t="str">
        <f>IF(AND(Bills!S23=""),"",Bills!S23)</f>
        <v/>
      </c>
      <c r="Q22" s="71" t="str">
        <f>IF(AND(Bills!T23=""),"",Bills!T23)</f>
        <v/>
      </c>
      <c r="R22" s="71" t="str">
        <f>IF(AND(Bills!U23=""),"",Bills!U23)</f>
        <v/>
      </c>
      <c r="S22" s="71" t="str">
        <f>IF(AND(Bills!V23=""),"",Bills!V23)</f>
        <v/>
      </c>
      <c r="T22" s="71" t="str">
        <f>IF(AND(Bills!W23=""),"",Bills!W23)</f>
        <v/>
      </c>
      <c r="U22" s="71" t="str">
        <f>IF(AND(Bills!X23=""),"",Bills!X23)</f>
        <v/>
      </c>
      <c r="V22" s="71" t="str">
        <f>IF(AND(Bills!Y23=""),"",Bills!Y23)</f>
        <v/>
      </c>
      <c r="W22" s="71" t="str">
        <f>IF(AND(Bills!Z23=""),"",Bills!Z23)</f>
        <v/>
      </c>
      <c r="X22" s="71">
        <f>IF(AND(Bills!AA23=""),"",Bills!AA23)</f>
        <v>0</v>
      </c>
      <c r="Y22" s="58">
        <f>IF(AND(Bills!AB23=""),"",Bills!AB23)</f>
        <v>0</v>
      </c>
      <c r="Z22" s="64" t="str">
        <f>IF(AND(Bills!AC23=""),"",Bills!AC23)</f>
        <v/>
      </c>
      <c r="AA22" s="65" t="str">
        <f>IF(AND(Bills!AD23=""),"",Bills!AD23)</f>
        <v/>
      </c>
    </row>
    <row r="23" spans="1:27" ht="17.25" customHeight="1">
      <c r="A23" s="59">
        <v>18</v>
      </c>
      <c r="B23" s="60" t="str">
        <f>IF(AND(Bills!C24=""),"",Bills!C24)</f>
        <v>Salary Arrear</v>
      </c>
      <c r="C23" s="71" t="str">
        <f>IF(AND(Bills!F24=""),"",Bills!F24)</f>
        <v/>
      </c>
      <c r="D23" s="71" t="str">
        <f>IF(AND(Bills!G24=""),"",Bills!G24)</f>
        <v/>
      </c>
      <c r="E23" s="71" t="str">
        <f>IF(AND(Bills!H24=""),"",Bills!H24)</f>
        <v/>
      </c>
      <c r="F23" s="71" t="str">
        <f>IF(AND(Bills!I24=""),"",Bills!I24)</f>
        <v/>
      </c>
      <c r="G23" s="71" t="str">
        <f>IF(AND(Bills!J24=""),"",Bills!J24)</f>
        <v/>
      </c>
      <c r="H23" s="71" t="str">
        <f>IF(AND(Bills!K24=""),"",Bills!K24)</f>
        <v/>
      </c>
      <c r="I23" s="71" t="str">
        <f>IF(AND(Bills!L24=""),"",Bills!L24)</f>
        <v/>
      </c>
      <c r="J23" s="71">
        <f>IF(AND(Bills!M24=""),"",Bills!M24)</f>
        <v>0</v>
      </c>
      <c r="K23" s="71" t="str">
        <f>IF(AND(Bills!N24=""),"",Bills!N24)</f>
        <v/>
      </c>
      <c r="L23" s="71">
        <f>IF(AND(Bills!O24=""),"",Bills!O24)</f>
        <v>0</v>
      </c>
      <c r="M23" s="71" t="str">
        <f>IF(AND(Bills!P24=""),"",Bills!P24)</f>
        <v/>
      </c>
      <c r="N23" s="71" t="str">
        <f>IF(AND(Bills!Q24=""),"",Bills!Q24)</f>
        <v/>
      </c>
      <c r="O23" s="71" t="str">
        <f>IF(AND(Bills!R24=""),"",Bills!R24)</f>
        <v/>
      </c>
      <c r="P23" s="71" t="str">
        <f>IF(AND(Bills!S24=""),"",Bills!S24)</f>
        <v/>
      </c>
      <c r="Q23" s="71" t="str">
        <f>IF(AND(Bills!T24=""),"",Bills!T24)</f>
        <v/>
      </c>
      <c r="R23" s="71" t="str">
        <f>IF(AND(Bills!U24=""),"",Bills!U24)</f>
        <v/>
      </c>
      <c r="S23" s="71" t="str">
        <f>IF(AND(Bills!V24=""),"",Bills!V24)</f>
        <v/>
      </c>
      <c r="T23" s="71" t="str">
        <f>IF(AND(Bills!W24=""),"",Bills!W24)</f>
        <v/>
      </c>
      <c r="U23" s="71" t="str">
        <f>IF(AND(Bills!X24=""),"",Bills!X24)</f>
        <v/>
      </c>
      <c r="V23" s="71" t="str">
        <f>IF(AND(Bills!Y24=""),"",Bills!Y24)</f>
        <v/>
      </c>
      <c r="W23" s="71" t="str">
        <f>IF(AND(Bills!Z24=""),"",Bills!Z24)</f>
        <v/>
      </c>
      <c r="X23" s="71">
        <f>IF(AND(Bills!AA24=""),"",Bills!AA24)</f>
        <v>0</v>
      </c>
      <c r="Y23" s="58">
        <f>IF(AND(Bills!AB24=""),"",Bills!AB24)</f>
        <v>0</v>
      </c>
      <c r="Z23" s="64" t="str">
        <f>IF(AND(Bills!AC24=""),"",Bills!AC24)</f>
        <v/>
      </c>
      <c r="AA23" s="65" t="str">
        <f>IF(AND(Bills!AD24=""),"",Bills!AD24)</f>
        <v/>
      </c>
    </row>
    <row r="24" spans="1:27" ht="17.25" customHeight="1">
      <c r="A24" s="59">
        <v>19</v>
      </c>
      <c r="B24" s="60" t="str">
        <f>IF(AND(Bills!C25=""),"",Bills!C25)</f>
        <v>OTHER</v>
      </c>
      <c r="C24" s="71" t="str">
        <f>IF(AND(Bills!F25=""),"",Bills!F25)</f>
        <v/>
      </c>
      <c r="D24" s="71" t="str">
        <f>IF(AND(Bills!G25=""),"",Bills!G25)</f>
        <v/>
      </c>
      <c r="E24" s="71" t="str">
        <f>IF(AND(Bills!H25=""),"",Bills!H25)</f>
        <v/>
      </c>
      <c r="F24" s="71" t="str">
        <f>IF(AND(Bills!I25=""),"",Bills!I25)</f>
        <v/>
      </c>
      <c r="G24" s="71" t="str">
        <f>IF(AND(Bills!J25=""),"",Bills!J25)</f>
        <v/>
      </c>
      <c r="H24" s="71" t="str">
        <f>IF(AND(Bills!K25=""),"",Bills!K25)</f>
        <v/>
      </c>
      <c r="I24" s="71" t="str">
        <f>IF(AND(Bills!L25=""),"",Bills!L25)</f>
        <v/>
      </c>
      <c r="J24" s="71">
        <f>IF(AND(Bills!M25=""),"",Bills!M25)</f>
        <v>0</v>
      </c>
      <c r="K24" s="71" t="str">
        <f>IF(AND(Bills!N25=""),"",Bills!N25)</f>
        <v/>
      </c>
      <c r="L24" s="71">
        <f>IF(AND(Bills!O25=""),"",Bills!O25)</f>
        <v>0</v>
      </c>
      <c r="M24" s="71" t="str">
        <f>IF(AND(Bills!P25=""),"",Bills!P25)</f>
        <v/>
      </c>
      <c r="N24" s="71" t="str">
        <f>IF(AND(Bills!Q25=""),"",Bills!Q25)</f>
        <v/>
      </c>
      <c r="O24" s="71" t="str">
        <f>IF(AND(Bills!R25=""),"",Bills!R25)</f>
        <v/>
      </c>
      <c r="P24" s="71" t="str">
        <f>IF(AND(Bills!S25=""),"",Bills!S25)</f>
        <v/>
      </c>
      <c r="Q24" s="71" t="str">
        <f>IF(AND(Bills!T25=""),"",Bills!T25)</f>
        <v/>
      </c>
      <c r="R24" s="71" t="str">
        <f>IF(AND(Bills!U25=""),"",Bills!U25)</f>
        <v/>
      </c>
      <c r="S24" s="71" t="str">
        <f>IF(AND(Bills!V25=""),"",Bills!V25)</f>
        <v/>
      </c>
      <c r="T24" s="71" t="str">
        <f>IF(AND(Bills!W25=""),"",Bills!W25)</f>
        <v/>
      </c>
      <c r="U24" s="71" t="str">
        <f>IF(AND(Bills!X25=""),"",Bills!X25)</f>
        <v/>
      </c>
      <c r="V24" s="71" t="str">
        <f>IF(AND(Bills!Y25=""),"",Bills!Y25)</f>
        <v/>
      </c>
      <c r="W24" s="71" t="str">
        <f>IF(AND(Bills!Z25=""),"",Bills!Z25)</f>
        <v/>
      </c>
      <c r="X24" s="71">
        <f>IF(AND(Bills!AA25=""),"",Bills!AA25)</f>
        <v>0</v>
      </c>
      <c r="Y24" s="58">
        <f>IF(AND(Bills!AB25=""),"",Bills!AB25)</f>
        <v>0</v>
      </c>
      <c r="Z24" s="64" t="str">
        <f>IF(AND(Bills!AC25=""),"",Bills!AC25)</f>
        <v/>
      </c>
      <c r="AA24" s="65" t="str">
        <f>IF(AND(Bills!AD25=""),"",Bills!AD25)</f>
        <v/>
      </c>
    </row>
    <row r="25" spans="1:27" ht="20.100000000000001" customHeight="1">
      <c r="A25" s="59">
        <v>20</v>
      </c>
      <c r="B25" s="60" t="str">
        <f>IF(AND(Bills!C26=""),"",Bills!C26)</f>
        <v/>
      </c>
      <c r="C25" s="71" t="str">
        <f>IF(AND(Bills!F26=""),"",Bills!F26)</f>
        <v/>
      </c>
      <c r="D25" s="71" t="str">
        <f>IF(AND(Bills!G26=""),"",Bills!G26)</f>
        <v/>
      </c>
      <c r="E25" s="71" t="str">
        <f>IF(AND(Bills!H26=""),"",Bills!H26)</f>
        <v/>
      </c>
      <c r="F25" s="71" t="str">
        <f>IF(AND(Bills!I26=""),"",Bills!I26)</f>
        <v/>
      </c>
      <c r="G25" s="71" t="str">
        <f>IF(AND(Bills!J26=""),"",Bills!J26)</f>
        <v/>
      </c>
      <c r="H25" s="71" t="str">
        <f>IF(AND(Bills!K26=""),"",Bills!K26)</f>
        <v/>
      </c>
      <c r="I25" s="71" t="str">
        <f>IF(AND(Bills!L26=""),"",Bills!L26)</f>
        <v/>
      </c>
      <c r="J25" s="71">
        <f>IF(AND(Bills!M26=""),"",Bills!M26)</f>
        <v>0</v>
      </c>
      <c r="K25" s="71" t="str">
        <f>IF(AND(Bills!N26=""),"",Bills!N26)</f>
        <v/>
      </c>
      <c r="L25" s="71" t="str">
        <f>IF(AND(Bills!O26=""),"",Bills!O26)</f>
        <v/>
      </c>
      <c r="M25" s="71" t="str">
        <f>IF(AND(Bills!P26=""),"",Bills!P26)</f>
        <v/>
      </c>
      <c r="N25" s="71" t="str">
        <f>IF(AND(Bills!Q26=""),"",Bills!Q26)</f>
        <v/>
      </c>
      <c r="O25" s="71" t="str">
        <f>IF(AND(Bills!R26=""),"",Bills!R26)</f>
        <v/>
      </c>
      <c r="P25" s="71" t="str">
        <f>IF(AND(Bills!S26=""),"",Bills!S26)</f>
        <v/>
      </c>
      <c r="Q25" s="71" t="str">
        <f>IF(AND(Bills!T26=""),"",Bills!T26)</f>
        <v/>
      </c>
      <c r="R25" s="71" t="str">
        <f>IF(AND(Bills!U26=""),"",Bills!U26)</f>
        <v/>
      </c>
      <c r="S25" s="71" t="str">
        <f>IF(AND(Bills!V26=""),"",Bills!V26)</f>
        <v/>
      </c>
      <c r="T25" s="71" t="str">
        <f>IF(AND(Bills!W26=""),"",Bills!W26)</f>
        <v/>
      </c>
      <c r="U25" s="71" t="str">
        <f>IF(AND(Bills!X26=""),"",Bills!X26)</f>
        <v/>
      </c>
      <c r="V25" s="71" t="str">
        <f>IF(AND(Bills!Y26=""),"",Bills!Y26)</f>
        <v/>
      </c>
      <c r="W25" s="71" t="str">
        <f>IF(AND(Bills!Z26=""),"",Bills!Z26)</f>
        <v/>
      </c>
      <c r="X25" s="71" t="str">
        <f>IF(AND(Bills!AA26=""),"",Bills!AA26)</f>
        <v/>
      </c>
      <c r="Y25" s="58" t="str">
        <f>IF(AND(Bills!AB26=""),"",Bills!AB26)</f>
        <v/>
      </c>
      <c r="Z25" s="64" t="str">
        <f>IF(AND(Bills!AC26=""),"",Bills!AC26)</f>
        <v/>
      </c>
      <c r="AA25" s="65" t="str">
        <f>IF(AND(Bills!AD26=""),"",Bills!AD26)</f>
        <v/>
      </c>
    </row>
    <row r="26" spans="1:27" ht="28.5" customHeight="1">
      <c r="A26" s="61"/>
      <c r="B26" s="178" t="s">
        <v>158</v>
      </c>
      <c r="C26" s="57">
        <f>IF(AND($D$2=""),"",SUM(C6:C25))</f>
        <v>336960</v>
      </c>
      <c r="D26" s="57">
        <f>IF(AND($D$2=""),"",SUM(D6:D25))</f>
        <v>210916</v>
      </c>
      <c r="E26" s="57">
        <f>IF(AND($D$2=""),"",SUM(E6:E25))</f>
        <v>29864</v>
      </c>
      <c r="F26" s="57">
        <f t="shared" ref="F26:Y26" si="0">IF(AND($D$2=""),"",SUM(F6:F25))</f>
        <v>0</v>
      </c>
      <c r="G26" s="57">
        <f t="shared" si="0"/>
        <v>0</v>
      </c>
      <c r="H26" s="57">
        <f t="shared" si="0"/>
        <v>6774</v>
      </c>
      <c r="I26" s="57">
        <f t="shared" si="0"/>
        <v>0</v>
      </c>
      <c r="J26" s="57">
        <f>IF(AND($D$2=""),"",SUM(J6:J25))</f>
        <v>54789</v>
      </c>
      <c r="K26" s="57">
        <f t="shared" si="0"/>
        <v>0</v>
      </c>
      <c r="L26" s="57">
        <f t="shared" si="0"/>
        <v>584514</v>
      </c>
      <c r="M26" s="57">
        <f t="shared" si="0"/>
        <v>13200</v>
      </c>
      <c r="N26" s="57">
        <f t="shared" si="0"/>
        <v>0</v>
      </c>
      <c r="O26" s="57">
        <f t="shared" si="0"/>
        <v>0</v>
      </c>
      <c r="P26" s="57">
        <f t="shared" si="0"/>
        <v>54789</v>
      </c>
      <c r="Q26" s="57">
        <f t="shared" si="0"/>
        <v>0</v>
      </c>
      <c r="R26" s="57">
        <f t="shared" si="0"/>
        <v>0</v>
      </c>
      <c r="S26" s="57">
        <f t="shared" si="0"/>
        <v>0</v>
      </c>
      <c r="T26" s="57">
        <f t="shared" si="0"/>
        <v>0</v>
      </c>
      <c r="U26" s="57">
        <f t="shared" si="0"/>
        <v>0</v>
      </c>
      <c r="V26" s="57">
        <f t="shared" si="0"/>
        <v>253</v>
      </c>
      <c r="W26" s="57">
        <f t="shared" si="0"/>
        <v>0</v>
      </c>
      <c r="X26" s="67">
        <f>IF(AND($D$2=""),"",SUM(X6:X25))</f>
        <v>68242</v>
      </c>
      <c r="Y26" s="57">
        <f t="shared" si="0"/>
        <v>516272</v>
      </c>
      <c r="Z26" s="62"/>
      <c r="AA26" s="63"/>
    </row>
    <row r="27" spans="1:27" ht="36" customHeight="1">
      <c r="A27" s="130"/>
      <c r="B27" s="131"/>
      <c r="C27" s="131"/>
      <c r="D27" s="131"/>
      <c r="E27" s="131"/>
      <c r="F27" s="131"/>
      <c r="G27" s="131"/>
      <c r="H27" s="131"/>
      <c r="I27" s="131"/>
      <c r="J27" s="131"/>
      <c r="K27" s="131"/>
      <c r="L27" s="131"/>
      <c r="M27" s="131"/>
      <c r="N27" s="131"/>
      <c r="O27" s="131"/>
      <c r="P27" s="132"/>
      <c r="Q27" s="132"/>
      <c r="R27" s="132"/>
      <c r="S27" s="132"/>
      <c r="T27" s="132"/>
      <c r="U27" s="132"/>
      <c r="V27" s="132"/>
      <c r="W27" s="132"/>
      <c r="X27" s="132"/>
      <c r="Y27" s="132"/>
      <c r="Z27" s="132"/>
      <c r="AA27" s="10"/>
    </row>
    <row r="28" spans="1:27" ht="20.25" customHeight="1">
      <c r="A28" s="130"/>
      <c r="B28" s="131"/>
      <c r="C28" s="611" t="str">
        <f>UPPER(IF(Master!D10="","",Master!D10))</f>
        <v>HEERA LAL JAT</v>
      </c>
      <c r="D28" s="611"/>
      <c r="E28" s="611"/>
      <c r="F28" s="611"/>
      <c r="G28" s="611"/>
      <c r="H28" s="611"/>
      <c r="I28" s="131"/>
      <c r="J28" s="131"/>
      <c r="K28" s="131"/>
      <c r="L28" s="131"/>
      <c r="M28" s="131"/>
      <c r="N28" s="131"/>
      <c r="O28" s="131"/>
      <c r="P28" s="132"/>
      <c r="Q28" s="132"/>
      <c r="R28" s="612" t="str">
        <f>IF(AND(Master!D18=""),"",CONCATENATE("( ",UPPER( Master!D18), " )",))</f>
        <v>( GIRDHARI SINGH )</v>
      </c>
      <c r="S28" s="612"/>
      <c r="T28" s="612"/>
      <c r="U28" s="612"/>
      <c r="V28" s="612"/>
      <c r="W28" s="612"/>
      <c r="X28" s="612"/>
      <c r="Y28" s="612"/>
      <c r="Z28" s="133"/>
      <c r="AA28" s="10"/>
    </row>
    <row r="29" spans="1:27" ht="21" customHeight="1" thickBot="1">
      <c r="A29" s="134"/>
      <c r="B29" s="135"/>
      <c r="C29" s="135"/>
      <c r="D29" s="600" t="s">
        <v>274</v>
      </c>
      <c r="E29" s="600"/>
      <c r="F29" s="600"/>
      <c r="G29" s="600"/>
      <c r="H29" s="136"/>
      <c r="I29" s="136"/>
      <c r="J29" s="136"/>
      <c r="K29" s="135"/>
      <c r="L29" s="135"/>
      <c r="M29" s="135"/>
      <c r="N29" s="135"/>
      <c r="O29" s="135"/>
      <c r="P29" s="137"/>
      <c r="Q29" s="137"/>
      <c r="R29" s="605" t="s">
        <v>275</v>
      </c>
      <c r="S29" s="605"/>
      <c r="T29" s="605"/>
      <c r="U29" s="605"/>
      <c r="V29" s="605"/>
      <c r="W29" s="605"/>
      <c r="X29" s="605"/>
      <c r="Y29" s="605"/>
      <c r="Z29" s="138"/>
      <c r="AA29" s="11"/>
    </row>
    <row r="30" spans="1:27" ht="15">
      <c r="Y30" s="3"/>
      <c r="Z30" s="3"/>
    </row>
    <row r="31" spans="1:27" ht="15">
      <c r="Y31" s="3"/>
      <c r="Z31" s="3"/>
    </row>
  </sheetData>
  <sheetProtection password="C1FB" sheet="1" objects="1" scenarios="1" formatCells="0" formatColumns="0" formatRows="0" selectLockedCells="1" sort="0" autoFilter="0"/>
  <mergeCells count="26">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tabColor rgb="FFFFC000"/>
  </sheetPr>
  <dimension ref="A1:X83"/>
  <sheetViews>
    <sheetView workbookViewId="0">
      <selection activeCell="O5" sqref="O5"/>
    </sheetView>
  </sheetViews>
  <sheetFormatPr defaultRowHeight="15"/>
  <cols>
    <col min="1" max="1" width="3.140625" style="4" customWidth="1"/>
    <col min="2" max="2" width="3.42578125" style="4" customWidth="1"/>
    <col min="3" max="3" width="7.140625" style="4" customWidth="1"/>
    <col min="4" max="4" width="8.28515625" style="4" customWidth="1"/>
    <col min="5" max="5" width="5.42578125" style="4" customWidth="1"/>
    <col min="6" max="6" width="3.28515625" style="4" customWidth="1"/>
    <col min="7" max="7" width="9.42578125" style="4" customWidth="1"/>
    <col min="8" max="8" width="4.140625" style="4" customWidth="1"/>
    <col min="9" max="9" width="9.140625" style="4"/>
    <col min="10" max="10" width="11.85546875" style="4" customWidth="1"/>
    <col min="11" max="11" width="9.140625" style="4" customWidth="1"/>
    <col min="12" max="12" width="2.85546875" style="4" customWidth="1"/>
    <col min="13" max="13" width="10.7109375" style="4" customWidth="1"/>
    <col min="14" max="14" width="3" style="4" customWidth="1"/>
    <col min="15" max="15" width="16.5703125" style="4" customWidth="1"/>
    <col min="16" max="21" width="9.140625" style="4"/>
    <col min="22" max="24" width="0" style="4" hidden="1" customWidth="1"/>
    <col min="25" max="16384" width="9.140625" style="4"/>
  </cols>
  <sheetData>
    <row r="1" spans="1:21" ht="16.5" customHeight="1">
      <c r="A1" s="647" t="str">
        <f>IF(AND(Master!D9=""),"",CONCATENATE("Office Name :- ",PROPER(Master!D9)))</f>
        <v>Office Name :- Panchayat Elemantry Education Office, Gsss Dhurasani, Sojat City (Pali)</v>
      </c>
      <c r="B1" s="647"/>
      <c r="C1" s="647"/>
      <c r="D1" s="647"/>
      <c r="E1" s="647"/>
      <c r="F1" s="647"/>
      <c r="G1" s="647"/>
      <c r="H1" s="647"/>
      <c r="I1" s="647"/>
      <c r="J1" s="647"/>
      <c r="K1" s="647"/>
      <c r="L1" s="647"/>
      <c r="M1" s="647"/>
      <c r="N1" s="647"/>
      <c r="O1" s="647"/>
    </row>
    <row r="2" spans="1:21" ht="17.25" customHeight="1" thickBot="1">
      <c r="A2" s="203"/>
      <c r="B2" s="203"/>
      <c r="C2" s="203"/>
      <c r="D2" s="663" t="s">
        <v>244</v>
      </c>
      <c r="E2" s="663"/>
      <c r="F2" s="663"/>
      <c r="G2" s="663"/>
      <c r="H2" s="664" t="str">
        <f>IF(AND(Master!D20=""),"",Master!D20)</f>
        <v>2017-18</v>
      </c>
      <c r="I2" s="664"/>
      <c r="J2" s="663" t="s">
        <v>245</v>
      </c>
      <c r="K2" s="663"/>
      <c r="L2" s="663"/>
      <c r="M2" s="664" t="str">
        <f>IF(AND(Master!H20=""),"",Master!H20)</f>
        <v>2018-19</v>
      </c>
      <c r="N2" s="664"/>
      <c r="O2" s="204" t="s">
        <v>246</v>
      </c>
    </row>
    <row r="3" spans="1:21" ht="16.5" thickTop="1">
      <c r="A3" s="141">
        <v>1</v>
      </c>
      <c r="B3" s="641" t="s">
        <v>161</v>
      </c>
      <c r="C3" s="642"/>
      <c r="D3" s="658" t="str">
        <f>IF(AND(Master!D10=""),"",UPPER(Master!D10))</f>
        <v>HEERA LAL JAT</v>
      </c>
      <c r="E3" s="658"/>
      <c r="F3" s="658"/>
      <c r="G3" s="658"/>
      <c r="H3" s="658"/>
      <c r="I3" s="142" t="s">
        <v>162</v>
      </c>
      <c r="J3" s="630" t="str">
        <f>IF(AND(Master!H10=""),"",UPPER(Master!H10))</f>
        <v>TEACHER</v>
      </c>
      <c r="K3" s="630"/>
      <c r="L3" s="630"/>
      <c r="M3" s="143" t="s">
        <v>163</v>
      </c>
      <c r="N3" s="620" t="str">
        <f>IF(AND(Master!D13=""),"",UPPER(Master!D13))</f>
        <v>CKRPS9273E</v>
      </c>
      <c r="O3" s="621"/>
    </row>
    <row r="4" spans="1:21" ht="14.1" customHeight="1">
      <c r="A4" s="144">
        <v>2</v>
      </c>
      <c r="B4" s="622" t="s">
        <v>250</v>
      </c>
      <c r="C4" s="622"/>
      <c r="D4" s="623"/>
      <c r="E4" s="623"/>
      <c r="F4" s="623"/>
      <c r="G4" s="623"/>
      <c r="H4" s="623"/>
      <c r="I4" s="622"/>
      <c r="J4" s="623"/>
      <c r="K4" s="623"/>
      <c r="L4" s="623"/>
      <c r="M4" s="622"/>
      <c r="N4" s="211" t="s">
        <v>164</v>
      </c>
      <c r="O4" s="145">
        <f>'GA55 Summry'!L26+IF(Master!I2=Master!AB2,'GA55 Summry'!P26,"0")</f>
        <v>639303</v>
      </c>
      <c r="P4" s="360" t="s">
        <v>480</v>
      </c>
      <c r="Q4" s="619" t="s">
        <v>481</v>
      </c>
      <c r="R4" s="619"/>
      <c r="S4" s="619"/>
      <c r="T4" s="619"/>
      <c r="U4" s="619"/>
    </row>
    <row r="5" spans="1:21" ht="12.95" customHeight="1">
      <c r="A5" s="144">
        <v>3</v>
      </c>
      <c r="B5" s="627" t="s">
        <v>241</v>
      </c>
      <c r="C5" s="628"/>
      <c r="D5" s="628"/>
      <c r="E5" s="628"/>
      <c r="F5" s="628"/>
      <c r="G5" s="628"/>
      <c r="H5" s="628"/>
      <c r="I5" s="628"/>
      <c r="J5" s="628"/>
      <c r="K5" s="628"/>
      <c r="L5" s="628"/>
      <c r="M5" s="629"/>
      <c r="N5" s="211" t="s">
        <v>164</v>
      </c>
      <c r="O5" s="464">
        <f>IF(AND('Extra deduc'!F5=""),"0",IF(AND('Extra deduc'!F5='Extra deduc'!AO4),"0",'Extra deduc'!G5))+'GA55 Summry'!G26+'Extra deduc'!J21</f>
        <v>0</v>
      </c>
      <c r="Q5" s="619"/>
      <c r="R5" s="619"/>
      <c r="S5" s="619"/>
      <c r="T5" s="619"/>
      <c r="U5" s="619"/>
    </row>
    <row r="6" spans="1:21" ht="12.95" customHeight="1">
      <c r="A6" s="144">
        <v>4</v>
      </c>
      <c r="B6" s="648" t="s">
        <v>165</v>
      </c>
      <c r="C6" s="648"/>
      <c r="D6" s="648"/>
      <c r="E6" s="648"/>
      <c r="F6" s="648"/>
      <c r="G6" s="648"/>
      <c r="H6" s="648"/>
      <c r="I6" s="648"/>
      <c r="J6" s="648"/>
      <c r="K6" s="648"/>
      <c r="L6" s="648"/>
      <c r="M6" s="648"/>
      <c r="N6" s="211" t="s">
        <v>164</v>
      </c>
      <c r="O6" s="145">
        <f>O4-O5</f>
        <v>639303</v>
      </c>
      <c r="Q6" s="619"/>
      <c r="R6" s="619"/>
      <c r="S6" s="619"/>
      <c r="T6" s="619"/>
      <c r="U6" s="619"/>
    </row>
    <row r="7" spans="1:21" ht="12.95" customHeight="1">
      <c r="A7" s="708">
        <v>5</v>
      </c>
      <c r="B7" s="627" t="s">
        <v>242</v>
      </c>
      <c r="C7" s="628"/>
      <c r="D7" s="628"/>
      <c r="E7" s="628"/>
      <c r="F7" s="628"/>
      <c r="G7" s="628"/>
      <c r="H7" s="628"/>
      <c r="I7" s="628"/>
      <c r="J7" s="628"/>
      <c r="K7" s="624">
        <f>'Extra deduc'!G6</f>
        <v>0</v>
      </c>
      <c r="L7" s="624"/>
      <c r="M7" s="624"/>
      <c r="N7" s="631"/>
      <c r="O7" s="632"/>
      <c r="Q7" s="619"/>
      <c r="R7" s="619"/>
      <c r="S7" s="619"/>
      <c r="T7" s="619"/>
      <c r="U7" s="619"/>
    </row>
    <row r="8" spans="1:21" ht="12.95" customHeight="1">
      <c r="A8" s="709"/>
      <c r="B8" s="627" t="s">
        <v>249</v>
      </c>
      <c r="C8" s="628"/>
      <c r="D8" s="628"/>
      <c r="E8" s="628"/>
      <c r="F8" s="628"/>
      <c r="G8" s="628"/>
      <c r="H8" s="628"/>
      <c r="I8" s="628"/>
      <c r="J8" s="628"/>
      <c r="K8" s="624">
        <f>'Extra deduc'!G7</f>
        <v>0</v>
      </c>
      <c r="L8" s="624"/>
      <c r="M8" s="624"/>
      <c r="N8" s="211" t="s">
        <v>164</v>
      </c>
      <c r="O8" s="140">
        <f>K7+K8</f>
        <v>0</v>
      </c>
      <c r="Q8" s="361"/>
      <c r="R8" s="361"/>
      <c r="S8" s="361"/>
      <c r="T8" s="361"/>
      <c r="U8" s="361"/>
    </row>
    <row r="9" spans="1:21" ht="12.95" customHeight="1">
      <c r="A9" s="144">
        <v>6</v>
      </c>
      <c r="B9" s="626" t="s">
        <v>166</v>
      </c>
      <c r="C9" s="626"/>
      <c r="D9" s="626"/>
      <c r="E9" s="626"/>
      <c r="F9" s="626"/>
      <c r="G9" s="626"/>
      <c r="H9" s="626"/>
      <c r="I9" s="626"/>
      <c r="J9" s="626"/>
      <c r="K9" s="626"/>
      <c r="L9" s="626"/>
      <c r="M9" s="626"/>
      <c r="N9" s="211" t="s">
        <v>164</v>
      </c>
      <c r="O9" s="145">
        <f>O6-O8</f>
        <v>639303</v>
      </c>
      <c r="Q9" s="361"/>
      <c r="R9" s="361"/>
      <c r="S9" s="361"/>
      <c r="T9" s="361"/>
      <c r="U9" s="361"/>
    </row>
    <row r="10" spans="1:21" ht="12.95" customHeight="1">
      <c r="A10" s="657">
        <v>7</v>
      </c>
      <c r="B10" s="623" t="s">
        <v>167</v>
      </c>
      <c r="C10" s="623"/>
      <c r="D10" s="623"/>
      <c r="E10" s="623"/>
      <c r="F10" s="623"/>
      <c r="G10" s="623"/>
      <c r="H10" s="623"/>
      <c r="I10" s="625" t="s">
        <v>168</v>
      </c>
      <c r="J10" s="625"/>
      <c r="K10" s="624">
        <f>'Extra deduc'!G8</f>
        <v>0</v>
      </c>
      <c r="L10" s="624"/>
      <c r="M10" s="624"/>
      <c r="N10" s="633"/>
      <c r="O10" s="634"/>
    </row>
    <row r="11" spans="1:21" ht="12.95" customHeight="1">
      <c r="A11" s="657"/>
      <c r="B11" s="659" t="s">
        <v>169</v>
      </c>
      <c r="C11" s="660"/>
      <c r="D11" s="639" t="s">
        <v>243</v>
      </c>
      <c r="E11" s="640"/>
      <c r="F11" s="625" t="s">
        <v>170</v>
      </c>
      <c r="G11" s="625"/>
      <c r="H11" s="625"/>
      <c r="I11" s="625" t="s">
        <v>171</v>
      </c>
      <c r="J11" s="625"/>
      <c r="K11" s="626" t="s">
        <v>172</v>
      </c>
      <c r="L11" s="626"/>
      <c r="M11" s="626"/>
      <c r="N11" s="635"/>
      <c r="O11" s="636"/>
    </row>
    <row r="12" spans="1:21" ht="12.95" customHeight="1">
      <c r="A12" s="657"/>
      <c r="B12" s="661"/>
      <c r="C12" s="662"/>
      <c r="D12" s="715">
        <f>ROUND((K10-I12)*0.3,0)</f>
        <v>0</v>
      </c>
      <c r="E12" s="716"/>
      <c r="F12" s="643">
        <f>'Extra deduc'!G11</f>
        <v>80493</v>
      </c>
      <c r="G12" s="643"/>
      <c r="H12" s="643"/>
      <c r="I12" s="624">
        <f>'Extra deduc'!G9</f>
        <v>0</v>
      </c>
      <c r="J12" s="624"/>
      <c r="K12" s="643">
        <f>D12+F12+I12</f>
        <v>80493</v>
      </c>
      <c r="L12" s="643"/>
      <c r="M12" s="643"/>
      <c r="N12" s="637"/>
      <c r="O12" s="638"/>
    </row>
    <row r="13" spans="1:21" ht="12.95" customHeight="1">
      <c r="A13" s="144"/>
      <c r="B13" s="626" t="s">
        <v>173</v>
      </c>
      <c r="C13" s="626"/>
      <c r="D13" s="626"/>
      <c r="E13" s="626"/>
      <c r="F13" s="626"/>
      <c r="G13" s="626"/>
      <c r="H13" s="626"/>
      <c r="I13" s="626"/>
      <c r="J13" s="626"/>
      <c r="K13" s="626"/>
      <c r="L13" s="626"/>
      <c r="M13" s="626"/>
      <c r="N13" s="211" t="s">
        <v>164</v>
      </c>
      <c r="O13" s="140">
        <f>K10-K12</f>
        <v>-80493</v>
      </c>
    </row>
    <row r="14" spans="1:21" ht="12.95" customHeight="1">
      <c r="A14" s="144">
        <v>8</v>
      </c>
      <c r="B14" s="665" t="s">
        <v>252</v>
      </c>
      <c r="C14" s="666"/>
      <c r="D14" s="666"/>
      <c r="E14" s="666"/>
      <c r="F14" s="146" t="s">
        <v>253</v>
      </c>
      <c r="G14" s="669">
        <f>'Extra deduc'!J15</f>
        <v>1000</v>
      </c>
      <c r="H14" s="669"/>
      <c r="I14" s="669"/>
      <c r="J14" s="667" t="s">
        <v>251</v>
      </c>
      <c r="K14" s="667"/>
      <c r="L14" s="667"/>
      <c r="M14" s="668"/>
      <c r="N14" s="211" t="s">
        <v>164</v>
      </c>
      <c r="O14" s="145">
        <f>O9+O13</f>
        <v>558810</v>
      </c>
    </row>
    <row r="15" spans="1:21" ht="12.95" customHeight="1">
      <c r="A15" s="144">
        <v>9</v>
      </c>
      <c r="B15" s="665" t="s">
        <v>174</v>
      </c>
      <c r="C15" s="666"/>
      <c r="D15" s="666"/>
      <c r="E15" s="666"/>
      <c r="F15" s="146" t="s">
        <v>253</v>
      </c>
      <c r="G15" s="669">
        <f>'Extra deduc'!J5</f>
        <v>0</v>
      </c>
      <c r="H15" s="669"/>
      <c r="I15" s="669"/>
      <c r="J15" s="718"/>
      <c r="K15" s="718"/>
      <c r="L15" s="718"/>
      <c r="M15" s="718"/>
      <c r="N15" s="718"/>
      <c r="O15" s="719"/>
    </row>
    <row r="16" spans="1:21" ht="15.75">
      <c r="A16" s="144">
        <v>10</v>
      </c>
      <c r="B16" s="623" t="s">
        <v>254</v>
      </c>
      <c r="C16" s="623"/>
      <c r="D16" s="623"/>
      <c r="E16" s="623"/>
      <c r="F16" s="623"/>
      <c r="G16" s="623"/>
      <c r="H16" s="623"/>
      <c r="I16" s="623"/>
      <c r="J16" s="623"/>
      <c r="K16" s="623"/>
      <c r="L16" s="623"/>
      <c r="M16" s="623"/>
      <c r="N16" s="211" t="s">
        <v>164</v>
      </c>
      <c r="O16" s="147">
        <f>O14+G14+G15</f>
        <v>559810</v>
      </c>
    </row>
    <row r="17" spans="1:21" ht="15.75">
      <c r="A17" s="708">
        <v>11</v>
      </c>
      <c r="B17" s="645" t="s">
        <v>240</v>
      </c>
      <c r="C17" s="645"/>
      <c r="D17" s="645"/>
      <c r="E17" s="645"/>
      <c r="F17" s="645"/>
      <c r="G17" s="645"/>
      <c r="H17" s="645"/>
      <c r="I17" s="645"/>
      <c r="J17" s="645"/>
      <c r="K17" s="645"/>
      <c r="L17" s="645"/>
      <c r="M17" s="645"/>
      <c r="N17" s="645"/>
      <c r="O17" s="646"/>
    </row>
    <row r="18" spans="1:21" ht="12.95" customHeight="1">
      <c r="A18" s="714"/>
      <c r="B18" s="627" t="s">
        <v>239</v>
      </c>
      <c r="C18" s="628"/>
      <c r="D18" s="628"/>
      <c r="E18" s="628"/>
      <c r="F18" s="628"/>
      <c r="G18" s="628"/>
      <c r="H18" s="628"/>
      <c r="I18" s="628"/>
      <c r="J18" s="628"/>
      <c r="K18" s="628"/>
      <c r="L18" s="628"/>
      <c r="M18" s="628"/>
      <c r="N18" s="628"/>
      <c r="O18" s="717"/>
    </row>
    <row r="19" spans="1:21" ht="12.95" customHeight="1">
      <c r="A19" s="714"/>
      <c r="B19" s="148" t="s">
        <v>48</v>
      </c>
      <c r="C19" s="680" t="s">
        <v>215</v>
      </c>
      <c r="D19" s="680"/>
      <c r="E19" s="680"/>
      <c r="F19" s="211" t="s">
        <v>164</v>
      </c>
      <c r="G19" s="149">
        <f>'GA55 Summry'!M26</f>
        <v>13200</v>
      </c>
      <c r="H19" s="148" t="s">
        <v>176</v>
      </c>
      <c r="I19" s="720" t="s">
        <v>255</v>
      </c>
      <c r="J19" s="720"/>
      <c r="K19" s="720"/>
      <c r="L19" s="211" t="s">
        <v>164</v>
      </c>
      <c r="M19" s="149">
        <f>'GA55 Summry'!P26</f>
        <v>54789</v>
      </c>
      <c r="N19" s="721"/>
      <c r="O19" s="722"/>
    </row>
    <row r="20" spans="1:21" ht="12.95" customHeight="1">
      <c r="A20" s="714"/>
      <c r="B20" s="148" t="s">
        <v>49</v>
      </c>
      <c r="C20" s="680" t="s">
        <v>216</v>
      </c>
      <c r="D20" s="680"/>
      <c r="E20" s="680"/>
      <c r="F20" s="211" t="s">
        <v>164</v>
      </c>
      <c r="G20" s="149">
        <f>'GA55 Summry'!Q26</f>
        <v>0</v>
      </c>
      <c r="H20" s="148" t="s">
        <v>177</v>
      </c>
      <c r="I20" s="644" t="s">
        <v>213</v>
      </c>
      <c r="J20" s="644"/>
      <c r="K20" s="644"/>
      <c r="L20" s="211" t="s">
        <v>164</v>
      </c>
      <c r="M20" s="149">
        <f>'Extra deduc'!J6</f>
        <v>0</v>
      </c>
      <c r="N20" s="723"/>
      <c r="O20" s="724"/>
    </row>
    <row r="21" spans="1:21" ht="12.95" customHeight="1">
      <c r="A21" s="714"/>
      <c r="B21" s="148" t="s">
        <v>50</v>
      </c>
      <c r="C21" s="680" t="s">
        <v>217</v>
      </c>
      <c r="D21" s="680"/>
      <c r="E21" s="680"/>
      <c r="F21" s="211" t="s">
        <v>164</v>
      </c>
      <c r="G21" s="149">
        <f>'Extra deduc'!G16</f>
        <v>0</v>
      </c>
      <c r="H21" s="148" t="s">
        <v>179</v>
      </c>
      <c r="I21" s="649" t="s">
        <v>178</v>
      </c>
      <c r="J21" s="649"/>
      <c r="K21" s="649"/>
      <c r="L21" s="211" t="s">
        <v>164</v>
      </c>
      <c r="M21" s="150">
        <f>'Extra deduc'!G17</f>
        <v>0</v>
      </c>
      <c r="N21" s="723"/>
      <c r="O21" s="724"/>
    </row>
    <row r="22" spans="1:21" ht="12.95" customHeight="1">
      <c r="A22" s="714"/>
      <c r="B22" s="148" t="s">
        <v>51</v>
      </c>
      <c r="C22" s="680" t="s">
        <v>218</v>
      </c>
      <c r="D22" s="680"/>
      <c r="E22" s="680"/>
      <c r="F22" s="211" t="s">
        <v>164</v>
      </c>
      <c r="G22" s="149">
        <f>'Extra deduc'!G18</f>
        <v>0</v>
      </c>
      <c r="H22" s="148" t="s">
        <v>179</v>
      </c>
      <c r="I22" s="649" t="s">
        <v>180</v>
      </c>
      <c r="J22" s="649"/>
      <c r="K22" s="649"/>
      <c r="L22" s="211" t="s">
        <v>164</v>
      </c>
      <c r="M22" s="150">
        <f>'Extra deduc'!G14</f>
        <v>40000</v>
      </c>
      <c r="N22" s="723"/>
      <c r="O22" s="724"/>
    </row>
    <row r="23" spans="1:21" ht="12.95" customHeight="1">
      <c r="A23" s="714"/>
      <c r="B23" s="148" t="s">
        <v>52</v>
      </c>
      <c r="C23" s="650" t="s">
        <v>220</v>
      </c>
      <c r="D23" s="650"/>
      <c r="E23" s="650"/>
      <c r="F23" s="211" t="s">
        <v>164</v>
      </c>
      <c r="G23" s="149">
        <f>'Extra deduc'!G19</f>
        <v>0</v>
      </c>
      <c r="H23" s="148" t="s">
        <v>181</v>
      </c>
      <c r="I23" s="649" t="s">
        <v>182</v>
      </c>
      <c r="J23" s="649"/>
      <c r="K23" s="649"/>
      <c r="L23" s="211" t="s">
        <v>164</v>
      </c>
      <c r="M23" s="149">
        <f>'Extra deduc'!J18</f>
        <v>0</v>
      </c>
      <c r="N23" s="723"/>
      <c r="O23" s="724"/>
    </row>
    <row r="24" spans="1:21" ht="12.95" customHeight="1">
      <c r="A24" s="714"/>
      <c r="B24" s="148" t="s">
        <v>53</v>
      </c>
      <c r="C24" s="650" t="s">
        <v>221</v>
      </c>
      <c r="D24" s="650"/>
      <c r="E24" s="650"/>
      <c r="F24" s="211" t="s">
        <v>164</v>
      </c>
      <c r="G24" s="149">
        <f>'GA55 Summry'!N26</f>
        <v>0</v>
      </c>
      <c r="H24" s="148" t="s">
        <v>183</v>
      </c>
      <c r="I24" s="644" t="s">
        <v>214</v>
      </c>
      <c r="J24" s="644"/>
      <c r="K24" s="644"/>
      <c r="L24" s="211" t="s">
        <v>164</v>
      </c>
      <c r="M24" s="149">
        <f>'Extra deduc'!J19</f>
        <v>0</v>
      </c>
      <c r="N24" s="723"/>
      <c r="O24" s="724"/>
    </row>
    <row r="25" spans="1:21" ht="12.95" customHeight="1">
      <c r="A25" s="714"/>
      <c r="B25" s="148" t="s">
        <v>54</v>
      </c>
      <c r="C25" s="727" t="s">
        <v>222</v>
      </c>
      <c r="D25" s="728"/>
      <c r="E25" s="728"/>
      <c r="F25" s="211" t="s">
        <v>164</v>
      </c>
      <c r="G25" s="150">
        <f>IF('GA55 Summry'!V26&gt;=100,220,"0")</f>
        <v>220</v>
      </c>
      <c r="H25" s="148" t="s">
        <v>184</v>
      </c>
      <c r="I25" s="679" t="s">
        <v>248</v>
      </c>
      <c r="J25" s="679"/>
      <c r="K25" s="679"/>
      <c r="L25" s="211" t="s">
        <v>164</v>
      </c>
      <c r="M25" s="149">
        <f>'Extra deduc'!G13</f>
        <v>0</v>
      </c>
      <c r="N25" s="723"/>
      <c r="O25" s="724"/>
    </row>
    <row r="26" spans="1:21" ht="12.95" customHeight="1">
      <c r="A26" s="714"/>
      <c r="B26" s="148" t="s">
        <v>185</v>
      </c>
      <c r="C26" s="650" t="s">
        <v>186</v>
      </c>
      <c r="D26" s="650"/>
      <c r="E26" s="650"/>
      <c r="F26" s="211" t="s">
        <v>164</v>
      </c>
      <c r="G26" s="150">
        <f>'Extra deduc'!G15</f>
        <v>0</v>
      </c>
      <c r="H26" s="148" t="s">
        <v>187</v>
      </c>
      <c r="I26" s="710" t="s">
        <v>188</v>
      </c>
      <c r="J26" s="710"/>
      <c r="K26" s="710"/>
      <c r="L26" s="211" t="s">
        <v>164</v>
      </c>
      <c r="M26" s="149">
        <f>'Extra deduc'!J7</f>
        <v>0</v>
      </c>
      <c r="N26" s="723"/>
      <c r="O26" s="724"/>
    </row>
    <row r="27" spans="1:21" ht="12.95" customHeight="1">
      <c r="A27" s="714"/>
      <c r="B27" s="148" t="s">
        <v>189</v>
      </c>
      <c r="C27" s="650" t="s">
        <v>219</v>
      </c>
      <c r="D27" s="650"/>
      <c r="E27" s="650"/>
      <c r="F27" s="211" t="s">
        <v>164</v>
      </c>
      <c r="G27" s="149">
        <f>'Extra deduc'!G10</f>
        <v>14052</v>
      </c>
      <c r="H27" s="148" t="s">
        <v>379</v>
      </c>
      <c r="I27" s="710" t="s">
        <v>190</v>
      </c>
      <c r="J27" s="710"/>
      <c r="K27" s="710"/>
      <c r="L27" s="211" t="s">
        <v>164</v>
      </c>
      <c r="M27" s="149">
        <f>'Extra deduc'!G20</f>
        <v>0</v>
      </c>
      <c r="N27" s="723"/>
      <c r="O27" s="724"/>
    </row>
    <row r="28" spans="1:21" ht="15.75">
      <c r="A28" s="714"/>
      <c r="B28" s="148" t="s">
        <v>175</v>
      </c>
      <c r="C28" s="650" t="s">
        <v>370</v>
      </c>
      <c r="D28" s="650"/>
      <c r="E28" s="650"/>
      <c r="F28" s="211" t="s">
        <v>164</v>
      </c>
      <c r="G28" s="149">
        <f>'Extra deduc'!G12</f>
        <v>3100</v>
      </c>
      <c r="H28" s="670" t="s">
        <v>380</v>
      </c>
      <c r="I28" s="671"/>
      <c r="J28" s="671"/>
      <c r="K28" s="672"/>
      <c r="L28" s="211" t="s">
        <v>164</v>
      </c>
      <c r="M28" s="151">
        <f>SUM(G19:G28)+SUM(M19:M27)</f>
        <v>125361</v>
      </c>
      <c r="N28" s="725"/>
      <c r="O28" s="726"/>
    </row>
    <row r="29" spans="1:21" ht="15.75">
      <c r="A29" s="714"/>
      <c r="B29" s="648" t="s">
        <v>191</v>
      </c>
      <c r="C29" s="648"/>
      <c r="D29" s="648"/>
      <c r="E29" s="648"/>
      <c r="F29" s="648"/>
      <c r="G29" s="648"/>
      <c r="H29" s="648"/>
      <c r="I29" s="648"/>
      <c r="J29" s="648"/>
      <c r="K29" s="648"/>
      <c r="L29" s="648"/>
      <c r="M29" s="648"/>
      <c r="N29" s="211" t="s">
        <v>164</v>
      </c>
      <c r="O29" s="147">
        <f>IF(M28&lt;150001, M28, 150000)</f>
        <v>125361</v>
      </c>
    </row>
    <row r="30" spans="1:21" ht="15.75" customHeight="1">
      <c r="A30" s="714"/>
      <c r="B30" s="654" t="s">
        <v>236</v>
      </c>
      <c r="C30" s="655"/>
      <c r="D30" s="655"/>
      <c r="E30" s="655"/>
      <c r="F30" s="655"/>
      <c r="G30" s="655"/>
      <c r="H30" s="655"/>
      <c r="I30" s="655"/>
      <c r="J30" s="655"/>
      <c r="K30" s="655"/>
      <c r="L30" s="655"/>
      <c r="M30" s="656"/>
      <c r="N30" s="211" t="s">
        <v>164</v>
      </c>
      <c r="O30" s="147">
        <f>M19</f>
        <v>54789</v>
      </c>
      <c r="P30" s="360" t="s">
        <v>480</v>
      </c>
      <c r="Q30" s="618" t="s">
        <v>479</v>
      </c>
      <c r="R30" s="618"/>
      <c r="S30" s="618"/>
      <c r="T30" s="618"/>
      <c r="U30" s="618"/>
    </row>
    <row r="31" spans="1:21" ht="15.75" customHeight="1">
      <c r="A31" s="714"/>
      <c r="B31" s="651" t="s">
        <v>237</v>
      </c>
      <c r="C31" s="652"/>
      <c r="D31" s="652"/>
      <c r="E31" s="652"/>
      <c r="F31" s="652"/>
      <c r="G31" s="652"/>
      <c r="H31" s="652"/>
      <c r="I31" s="652"/>
      <c r="J31" s="652"/>
      <c r="K31" s="652"/>
      <c r="L31" s="652"/>
      <c r="M31" s="653"/>
      <c r="N31" s="211" t="s">
        <v>164</v>
      </c>
      <c r="O31" s="140">
        <f>'Extra deduc'!J8</f>
        <v>0</v>
      </c>
      <c r="Q31" s="618"/>
      <c r="R31" s="618"/>
      <c r="S31" s="618"/>
      <c r="T31" s="618"/>
      <c r="U31" s="618"/>
    </row>
    <row r="32" spans="1:21" ht="15.75" customHeight="1">
      <c r="A32" s="709"/>
      <c r="B32" s="648" t="s">
        <v>238</v>
      </c>
      <c r="C32" s="648"/>
      <c r="D32" s="648"/>
      <c r="E32" s="648"/>
      <c r="F32" s="648"/>
      <c r="G32" s="648"/>
      <c r="H32" s="648"/>
      <c r="I32" s="648"/>
      <c r="J32" s="648"/>
      <c r="K32" s="648"/>
      <c r="L32" s="648"/>
      <c r="M32" s="648"/>
      <c r="N32" s="211" t="s">
        <v>164</v>
      </c>
      <c r="O32" s="147">
        <f>O29+O30+O31</f>
        <v>180150</v>
      </c>
      <c r="Q32" s="618"/>
      <c r="R32" s="618"/>
      <c r="S32" s="618"/>
      <c r="T32" s="618"/>
      <c r="U32" s="618"/>
    </row>
    <row r="33" spans="1:21" ht="18.75" customHeight="1">
      <c r="A33" s="708">
        <v>12</v>
      </c>
      <c r="B33" s="645" t="s">
        <v>192</v>
      </c>
      <c r="C33" s="645"/>
      <c r="D33" s="645"/>
      <c r="E33" s="645"/>
      <c r="F33" s="645"/>
      <c r="G33" s="645"/>
      <c r="H33" s="645"/>
      <c r="I33" s="645"/>
      <c r="J33" s="645"/>
      <c r="K33" s="645"/>
      <c r="L33" s="645"/>
      <c r="M33" s="645"/>
      <c r="N33" s="645"/>
      <c r="O33" s="646"/>
      <c r="Q33" s="618"/>
      <c r="R33" s="618"/>
      <c r="S33" s="618"/>
      <c r="T33" s="618"/>
      <c r="U33" s="618"/>
    </row>
    <row r="34" spans="1:21" ht="15.75" customHeight="1">
      <c r="A34" s="714"/>
      <c r="B34" s="711" t="s">
        <v>234</v>
      </c>
      <c r="C34" s="712"/>
      <c r="D34" s="712"/>
      <c r="E34" s="712"/>
      <c r="F34" s="712"/>
      <c r="G34" s="712"/>
      <c r="H34" s="712"/>
      <c r="I34" s="712"/>
      <c r="J34" s="712"/>
      <c r="K34" s="712"/>
      <c r="L34" s="712"/>
      <c r="M34" s="713"/>
      <c r="N34" s="211" t="s">
        <v>164</v>
      </c>
      <c r="O34" s="140">
        <f>'Extra deduc'!J9</f>
        <v>0</v>
      </c>
      <c r="Q34" s="618"/>
      <c r="R34" s="618"/>
      <c r="S34" s="618"/>
      <c r="T34" s="618"/>
      <c r="U34" s="618"/>
    </row>
    <row r="35" spans="1:21" s="153" customFormat="1" ht="14.1" customHeight="1">
      <c r="A35" s="714"/>
      <c r="B35" s="650" t="s">
        <v>235</v>
      </c>
      <c r="C35" s="650"/>
      <c r="D35" s="650"/>
      <c r="E35" s="650"/>
      <c r="F35" s="650"/>
      <c r="G35" s="650"/>
      <c r="H35" s="650"/>
      <c r="I35" s="650"/>
      <c r="J35" s="650"/>
      <c r="K35" s="650"/>
      <c r="L35" s="650"/>
      <c r="M35" s="650"/>
      <c r="N35" s="152" t="s">
        <v>164</v>
      </c>
      <c r="O35" s="140">
        <f>'Extra deduc'!J10</f>
        <v>0</v>
      </c>
      <c r="Q35" s="618"/>
      <c r="R35" s="618"/>
      <c r="S35" s="618"/>
      <c r="T35" s="618"/>
      <c r="U35" s="618"/>
    </row>
    <row r="36" spans="1:21" s="153" customFormat="1" ht="14.1" customHeight="1">
      <c r="A36" s="714"/>
      <c r="B36" s="680" t="s">
        <v>233</v>
      </c>
      <c r="C36" s="680"/>
      <c r="D36" s="680"/>
      <c r="E36" s="680"/>
      <c r="F36" s="680"/>
      <c r="G36" s="680"/>
      <c r="H36" s="680"/>
      <c r="I36" s="680"/>
      <c r="J36" s="680"/>
      <c r="K36" s="680"/>
      <c r="L36" s="680"/>
      <c r="M36" s="680"/>
      <c r="N36" s="152" t="s">
        <v>164</v>
      </c>
      <c r="O36" s="140">
        <f>'Extra deduc'!J11</f>
        <v>0</v>
      </c>
    </row>
    <row r="37" spans="1:21" s="153" customFormat="1" ht="14.1" customHeight="1">
      <c r="A37" s="714"/>
      <c r="B37" s="680" t="s">
        <v>232</v>
      </c>
      <c r="C37" s="680"/>
      <c r="D37" s="680"/>
      <c r="E37" s="680"/>
      <c r="F37" s="680"/>
      <c r="G37" s="680"/>
      <c r="H37" s="680"/>
      <c r="I37" s="680"/>
      <c r="J37" s="680"/>
      <c r="K37" s="680"/>
      <c r="L37" s="680"/>
      <c r="M37" s="680"/>
      <c r="N37" s="152" t="s">
        <v>164</v>
      </c>
      <c r="O37" s="140">
        <f>'Extra deduc'!J12</f>
        <v>0</v>
      </c>
    </row>
    <row r="38" spans="1:21" s="153" customFormat="1" ht="14.1" customHeight="1">
      <c r="A38" s="714"/>
      <c r="B38" s="680" t="s">
        <v>231</v>
      </c>
      <c r="C38" s="680"/>
      <c r="D38" s="680"/>
      <c r="E38" s="680"/>
      <c r="F38" s="680"/>
      <c r="G38" s="680"/>
      <c r="H38" s="680"/>
      <c r="I38" s="680"/>
      <c r="J38" s="680"/>
      <c r="K38" s="680"/>
      <c r="L38" s="680"/>
      <c r="M38" s="680"/>
      <c r="N38" s="152" t="s">
        <v>164</v>
      </c>
      <c r="O38" s="140">
        <f>'Extra deduc'!J13</f>
        <v>0</v>
      </c>
    </row>
    <row r="39" spans="1:21" s="153" customFormat="1" ht="14.1" customHeight="1">
      <c r="A39" s="714"/>
      <c r="B39" s="627" t="s">
        <v>230</v>
      </c>
      <c r="C39" s="628"/>
      <c r="D39" s="628"/>
      <c r="E39" s="628"/>
      <c r="F39" s="628"/>
      <c r="G39" s="628"/>
      <c r="H39" s="628"/>
      <c r="I39" s="628"/>
      <c r="J39" s="628"/>
      <c r="K39" s="628"/>
      <c r="L39" s="628"/>
      <c r="M39" s="629"/>
      <c r="N39" s="152" t="s">
        <v>164</v>
      </c>
      <c r="O39" s="140">
        <f>'Extra deduc'!J14</f>
        <v>0</v>
      </c>
    </row>
    <row r="40" spans="1:21" s="153" customFormat="1" ht="14.1" customHeight="1">
      <c r="A40" s="714"/>
      <c r="B40" s="627" t="s">
        <v>229</v>
      </c>
      <c r="C40" s="628"/>
      <c r="D40" s="628"/>
      <c r="E40" s="628"/>
      <c r="F40" s="628"/>
      <c r="G40" s="628"/>
      <c r="H40" s="628"/>
      <c r="I40" s="628"/>
      <c r="J40" s="628"/>
      <c r="K40" s="628"/>
      <c r="L40" s="628"/>
      <c r="M40" s="629"/>
      <c r="N40" s="152" t="s">
        <v>164</v>
      </c>
      <c r="O40" s="140">
        <f>IF('Extra deduc'!J15&lt;10001, 'Extra deduc'!J15, 10000)</f>
        <v>1000</v>
      </c>
    </row>
    <row r="41" spans="1:21" s="153" customFormat="1" ht="14.1" customHeight="1">
      <c r="A41" s="714"/>
      <c r="B41" s="627" t="s">
        <v>228</v>
      </c>
      <c r="C41" s="628"/>
      <c r="D41" s="628"/>
      <c r="E41" s="628"/>
      <c r="F41" s="628"/>
      <c r="G41" s="628"/>
      <c r="H41" s="628"/>
      <c r="I41" s="628"/>
      <c r="J41" s="628"/>
      <c r="K41" s="628"/>
      <c r="L41" s="628"/>
      <c r="M41" s="629"/>
      <c r="N41" s="152" t="s">
        <v>164</v>
      </c>
      <c r="O41" s="140">
        <f>'Extra deduc'!J16</f>
        <v>0</v>
      </c>
    </row>
    <row r="42" spans="1:21" ht="15.75">
      <c r="A42" s="709"/>
      <c r="B42" s="648" t="s">
        <v>193</v>
      </c>
      <c r="C42" s="648"/>
      <c r="D42" s="648"/>
      <c r="E42" s="648"/>
      <c r="F42" s="648"/>
      <c r="G42" s="648"/>
      <c r="H42" s="648"/>
      <c r="I42" s="648"/>
      <c r="J42" s="648"/>
      <c r="K42" s="648"/>
      <c r="L42" s="648"/>
      <c r="M42" s="648"/>
      <c r="N42" s="211" t="s">
        <v>164</v>
      </c>
      <c r="O42" s="154">
        <f>SUM(O34:O41)</f>
        <v>1000</v>
      </c>
    </row>
    <row r="43" spans="1:21" ht="15.75">
      <c r="A43" s="144">
        <v>13</v>
      </c>
      <c r="B43" s="645" t="s">
        <v>226</v>
      </c>
      <c r="C43" s="645"/>
      <c r="D43" s="645"/>
      <c r="E43" s="645"/>
      <c r="F43" s="645"/>
      <c r="G43" s="645"/>
      <c r="H43" s="645"/>
      <c r="I43" s="645"/>
      <c r="J43" s="645"/>
      <c r="K43" s="645"/>
      <c r="L43" s="645"/>
      <c r="M43" s="645"/>
      <c r="N43" s="211" t="s">
        <v>164</v>
      </c>
      <c r="O43" s="145">
        <f>O32+O42</f>
        <v>181150</v>
      </c>
    </row>
    <row r="44" spans="1:21" ht="15.75">
      <c r="A44" s="144">
        <v>14</v>
      </c>
      <c r="B44" s="623" t="s">
        <v>227</v>
      </c>
      <c r="C44" s="623"/>
      <c r="D44" s="623"/>
      <c r="E44" s="623"/>
      <c r="F44" s="623"/>
      <c r="G44" s="623"/>
      <c r="H44" s="623"/>
      <c r="I44" s="623"/>
      <c r="J44" s="623"/>
      <c r="K44" s="623"/>
      <c r="L44" s="623"/>
      <c r="M44" s="623"/>
      <c r="N44" s="211" t="s">
        <v>164</v>
      </c>
      <c r="O44" s="145">
        <f>O16-O43</f>
        <v>378660</v>
      </c>
    </row>
    <row r="45" spans="1:21" ht="15.75">
      <c r="A45" s="144">
        <v>15</v>
      </c>
      <c r="B45" s="645" t="s">
        <v>225</v>
      </c>
      <c r="C45" s="645"/>
      <c r="D45" s="645"/>
      <c r="E45" s="645"/>
      <c r="F45" s="645"/>
      <c r="G45" s="645"/>
      <c r="H45" s="645"/>
      <c r="I45" s="645"/>
      <c r="J45" s="645"/>
      <c r="K45" s="645"/>
      <c r="L45" s="645"/>
      <c r="M45" s="645"/>
      <c r="N45" s="211" t="s">
        <v>164</v>
      </c>
      <c r="O45" s="147">
        <f>ROUND(O44,-1)</f>
        <v>378660</v>
      </c>
    </row>
    <row r="46" spans="1:21" s="153" customFormat="1" ht="14.1" customHeight="1">
      <c r="A46" s="708">
        <v>16</v>
      </c>
      <c r="B46" s="680" t="s">
        <v>194</v>
      </c>
      <c r="C46" s="680"/>
      <c r="D46" s="680"/>
      <c r="E46" s="680"/>
      <c r="F46" s="680"/>
      <c r="G46" s="680"/>
      <c r="H46" s="680"/>
      <c r="I46" s="680"/>
      <c r="J46" s="680"/>
      <c r="K46" s="680"/>
      <c r="L46" s="680"/>
      <c r="M46" s="680"/>
      <c r="N46" s="680"/>
      <c r="O46" s="681"/>
    </row>
    <row r="47" spans="1:21" s="153" customFormat="1" ht="14.1" customHeight="1">
      <c r="A47" s="714"/>
      <c r="B47" s="682" t="s">
        <v>195</v>
      </c>
      <c r="C47" s="682"/>
      <c r="D47" s="682"/>
      <c r="E47" s="682"/>
      <c r="F47" s="682" t="s">
        <v>196</v>
      </c>
      <c r="G47" s="682"/>
      <c r="H47" s="682"/>
      <c r="I47" s="682"/>
      <c r="J47" s="683" t="s">
        <v>197</v>
      </c>
      <c r="K47" s="684"/>
      <c r="L47" s="684"/>
      <c r="M47" s="685"/>
      <c r="N47" s="155"/>
      <c r="O47" s="156"/>
    </row>
    <row r="48" spans="1:21" s="153" customFormat="1" ht="14.1" customHeight="1">
      <c r="A48" s="714"/>
      <c r="B48" s="673" t="s">
        <v>198</v>
      </c>
      <c r="C48" s="674"/>
      <c r="D48" s="675"/>
      <c r="E48" s="212" t="s">
        <v>199</v>
      </c>
      <c r="F48" s="673" t="s">
        <v>200</v>
      </c>
      <c r="G48" s="674"/>
      <c r="H48" s="675"/>
      <c r="I48" s="212" t="s">
        <v>199</v>
      </c>
      <c r="J48" s="673" t="s">
        <v>149</v>
      </c>
      <c r="K48" s="674"/>
      <c r="L48" s="675"/>
      <c r="M48" s="212" t="s">
        <v>149</v>
      </c>
      <c r="N48" s="152" t="s">
        <v>164</v>
      </c>
      <c r="O48" s="157">
        <v>0</v>
      </c>
    </row>
    <row r="49" spans="1:24" s="153" customFormat="1" ht="14.1" customHeight="1">
      <c r="A49" s="714"/>
      <c r="B49" s="673" t="s">
        <v>201</v>
      </c>
      <c r="C49" s="674"/>
      <c r="D49" s="675"/>
      <c r="E49" s="158">
        <v>0.05</v>
      </c>
      <c r="F49" s="694" t="s">
        <v>202</v>
      </c>
      <c r="G49" s="694"/>
      <c r="H49" s="694"/>
      <c r="I49" s="158">
        <v>0.05</v>
      </c>
      <c r="J49" s="673" t="s">
        <v>203</v>
      </c>
      <c r="K49" s="674"/>
      <c r="L49" s="675"/>
      <c r="M49" s="212" t="s">
        <v>199</v>
      </c>
      <c r="N49" s="152" t="s">
        <v>164</v>
      </c>
      <c r="O49" s="157">
        <f>IF(AND(Master!E4=Master!AB23),COMPUTATION!V49,IF(AND(Master!E4=Master!AB24),COMPUTATION!W49,IF(AND(Master!E4=Master!AB25),COMPUTATION!X49,"")))</f>
        <v>6433</v>
      </c>
      <c r="P49" s="159"/>
      <c r="V49" s="153">
        <f>ROUND(IF(O45&lt;=250000,0,IF(O45&gt;=500000,12500,IF(O45&lt;=500000,0+(O45-250000)*0.05))),0)</f>
        <v>6433</v>
      </c>
      <c r="W49" s="153">
        <f>ROUND(IF(O45&lt;=300000,0,IF(O45&gt;=500000,10000,IF(O45&lt;=500000,(O45-300000)*0.05))),0)</f>
        <v>3933</v>
      </c>
      <c r="X49" s="153">
        <v>0</v>
      </c>
    </row>
    <row r="50" spans="1:24" s="153" customFormat="1" ht="14.1" customHeight="1">
      <c r="A50" s="714"/>
      <c r="B50" s="673" t="s">
        <v>204</v>
      </c>
      <c r="C50" s="674"/>
      <c r="D50" s="675"/>
      <c r="E50" s="158">
        <v>0.2</v>
      </c>
      <c r="F50" s="694" t="s">
        <v>204</v>
      </c>
      <c r="G50" s="694"/>
      <c r="H50" s="694"/>
      <c r="I50" s="158">
        <v>0.2</v>
      </c>
      <c r="J50" s="673" t="s">
        <v>204</v>
      </c>
      <c r="K50" s="674"/>
      <c r="L50" s="675"/>
      <c r="M50" s="158">
        <v>0.2</v>
      </c>
      <c r="N50" s="152" t="s">
        <v>164</v>
      </c>
      <c r="O50" s="157">
        <f>IF(AND(Master!E4=Master!AB23),COMPUTATION!V50,IF(AND(Master!E4=Master!AB24),COMPUTATION!W50,IF(AND(Master!E4=Master!AB25),COMPUTATION!X50,"")))</f>
        <v>0</v>
      </c>
      <c r="P50" s="159"/>
      <c r="V50" s="153">
        <f>ROUND(IF(O45&lt;=500000,0,IF(O45&gt;=1000000,100000,IF(O45&lt;=1000000,(O45-500000)*0.2,"0"))),0)</f>
        <v>0</v>
      </c>
      <c r="W50" s="153">
        <f>ROUND(IF(O45&lt;=500000,0,IF(O45&gt;=1000000,100000,IF(O45&lt;=1000000,(O45-500000)*0.2,"0"))),0)</f>
        <v>0</v>
      </c>
      <c r="X50" s="153">
        <f>ROUND(IF(O45&lt;=500000,0,IF(O45&gt;=1000000,100000,IF(O45&lt;=1000000,(O45-500000)*0.2,"0"))),0)</f>
        <v>0</v>
      </c>
    </row>
    <row r="51" spans="1:24" s="153" customFormat="1" ht="14.1" customHeight="1">
      <c r="A51" s="714"/>
      <c r="B51" s="699" t="s">
        <v>205</v>
      </c>
      <c r="C51" s="700"/>
      <c r="D51" s="701"/>
      <c r="E51" s="158">
        <v>0.3</v>
      </c>
      <c r="F51" s="694" t="s">
        <v>206</v>
      </c>
      <c r="G51" s="694"/>
      <c r="H51" s="694"/>
      <c r="I51" s="158">
        <v>0.3</v>
      </c>
      <c r="J51" s="673" t="s">
        <v>206</v>
      </c>
      <c r="K51" s="674"/>
      <c r="L51" s="675"/>
      <c r="M51" s="158">
        <v>0.3</v>
      </c>
      <c r="N51" s="152" t="s">
        <v>164</v>
      </c>
      <c r="O51" s="157">
        <f>IF(AND(Master!E4=Master!AB23),COMPUTATION!V51,IF(AND(Master!E4=Master!AB24),COMPUTATION!W51,IF(AND(Master!E4=Master!AB25),COMPUTATION!X51,"")))</f>
        <v>0</v>
      </c>
      <c r="P51" s="159"/>
      <c r="V51" s="153">
        <f>ROUND(IF(O45&gt;1000000,(O45-1000000)*0.3,"0"),0)</f>
        <v>0</v>
      </c>
      <c r="W51" s="153">
        <f>ROUND(IF(O45&gt;1000000,(O45-1000000)*0.3,"0"),0)</f>
        <v>0</v>
      </c>
      <c r="X51" s="153">
        <f>ROUND(IF(O45&gt;1000000,(O45-1000000)*0.3,"0"),0)</f>
        <v>0</v>
      </c>
    </row>
    <row r="52" spans="1:24" s="153" customFormat="1" ht="14.1" customHeight="1">
      <c r="A52" s="714"/>
      <c r="B52" s="695" t="s">
        <v>207</v>
      </c>
      <c r="C52" s="696"/>
      <c r="D52" s="696"/>
      <c r="E52" s="696"/>
      <c r="F52" s="696"/>
      <c r="G52" s="696"/>
      <c r="H52" s="696"/>
      <c r="I52" s="696"/>
      <c r="J52" s="696"/>
      <c r="K52" s="696"/>
      <c r="L52" s="696"/>
      <c r="M52" s="697"/>
      <c r="N52" s="152" t="s">
        <v>164</v>
      </c>
      <c r="O52" s="160">
        <f>SUM(O48:O51)</f>
        <v>6433</v>
      </c>
      <c r="P52" s="159"/>
      <c r="V52" s="153">
        <f>ROUND(IF(O45&lt;=250000,0,IF(O45&lt;=500000,(O45-250000)*0.05,IF(O45&lt;=1000000,12500+(O45-500000)*0.2,IF(O45&gt;1000000,112500+(O45-1000000)*0.3,"0")))),0)</f>
        <v>6433</v>
      </c>
      <c r="W52" s="153">
        <f>ROUND(IF(O45&lt;=300000,0,IF(O45&lt;=500000,(O45-300000)*0.05,IF(O45&lt;=1000000,10000+(O45-500000)*0.2,IF(O45&gt;1000000,110000+(O45-1000000)*0.3,"0")))),0)</f>
        <v>3933</v>
      </c>
      <c r="X52" s="153">
        <f>ROUND(IF(O45&lt;=250000,0,IF(O45&lt;=500000,(O45-250000)*0.05,IF(O45&lt;=1000000,0+(O45-500000)*0.2,IF(O45&gt;1000000,100000+(O45-1000000)*0.3,"0")))),0)</f>
        <v>6433</v>
      </c>
    </row>
    <row r="53" spans="1:24" s="153" customFormat="1" ht="14.1" customHeight="1">
      <c r="A53" s="714"/>
      <c r="B53" s="676" t="s">
        <v>223</v>
      </c>
      <c r="C53" s="677"/>
      <c r="D53" s="677"/>
      <c r="E53" s="677"/>
      <c r="F53" s="677"/>
      <c r="G53" s="677"/>
      <c r="H53" s="677"/>
      <c r="I53" s="677"/>
      <c r="J53" s="677"/>
      <c r="K53" s="677"/>
      <c r="L53" s="677"/>
      <c r="M53" s="678"/>
      <c r="N53" s="152"/>
      <c r="O53" s="205">
        <f>IF(O45&gt;350000,0,IF(O45&lt;2501,O45,2500))</f>
        <v>0</v>
      </c>
      <c r="P53" s="159"/>
    </row>
    <row r="54" spans="1:24" s="153" customFormat="1" ht="14.1" customHeight="1">
      <c r="A54" s="714"/>
      <c r="B54" s="695" t="s">
        <v>208</v>
      </c>
      <c r="C54" s="696"/>
      <c r="D54" s="696"/>
      <c r="E54" s="696"/>
      <c r="F54" s="696"/>
      <c r="G54" s="696"/>
      <c r="H54" s="696"/>
      <c r="I54" s="696"/>
      <c r="J54" s="696"/>
      <c r="K54" s="696"/>
      <c r="L54" s="696"/>
      <c r="M54" s="697"/>
      <c r="N54" s="152"/>
      <c r="O54" s="147">
        <f>IF(O52&gt;O53,O52-O53,"0")</f>
        <v>6433</v>
      </c>
      <c r="P54" s="159"/>
    </row>
    <row r="55" spans="1:24" s="153" customFormat="1" ht="14.1" customHeight="1">
      <c r="A55" s="714"/>
      <c r="B55" s="161" t="s">
        <v>224</v>
      </c>
      <c r="C55" s="703" t="s">
        <v>367</v>
      </c>
      <c r="D55" s="704"/>
      <c r="E55" s="704"/>
      <c r="F55" s="152" t="s">
        <v>164</v>
      </c>
      <c r="G55" s="702">
        <f>ROUND((O54*0.02),0)</f>
        <v>129</v>
      </c>
      <c r="H55" s="702"/>
      <c r="I55" s="703" t="s">
        <v>368</v>
      </c>
      <c r="J55" s="704"/>
      <c r="K55" s="704"/>
      <c r="L55" s="152" t="s">
        <v>164</v>
      </c>
      <c r="M55" s="162">
        <f>ROUND((O54*0.01),0)</f>
        <v>64</v>
      </c>
      <c r="N55" s="152" t="s">
        <v>164</v>
      </c>
      <c r="O55" s="205">
        <f>ROUND(G55+M55,0)</f>
        <v>193</v>
      </c>
      <c r="P55" s="159"/>
      <c r="W55" s="153">
        <f>IF(S58&gt;350000,0,IF(S58&lt;2501,S58,2500))</f>
        <v>0</v>
      </c>
    </row>
    <row r="56" spans="1:24" ht="15" customHeight="1">
      <c r="A56" s="709"/>
      <c r="B56" s="689" t="s">
        <v>209</v>
      </c>
      <c r="C56" s="689"/>
      <c r="D56" s="689"/>
      <c r="E56" s="689"/>
      <c r="F56" s="689"/>
      <c r="G56" s="689"/>
      <c r="H56" s="689"/>
      <c r="I56" s="689"/>
      <c r="J56" s="689"/>
      <c r="K56" s="689"/>
      <c r="L56" s="689"/>
      <c r="M56" s="689"/>
      <c r="N56" s="211" t="s">
        <v>164</v>
      </c>
      <c r="O56" s="160">
        <f>O54+O55</f>
        <v>6626</v>
      </c>
      <c r="P56" s="163"/>
    </row>
    <row r="57" spans="1:24" ht="15" customHeight="1">
      <c r="A57" s="144">
        <v>17</v>
      </c>
      <c r="B57" s="705" t="s">
        <v>369</v>
      </c>
      <c r="C57" s="706"/>
      <c r="D57" s="706"/>
      <c r="E57" s="706"/>
      <c r="F57" s="706"/>
      <c r="G57" s="706"/>
      <c r="H57" s="706"/>
      <c r="I57" s="706"/>
      <c r="J57" s="706"/>
      <c r="K57" s="706"/>
      <c r="L57" s="706"/>
      <c r="M57" s="707"/>
      <c r="N57" s="211" t="s">
        <v>164</v>
      </c>
      <c r="O57" s="460" t="str">
        <f>'Extra deduc'!J17</f>
        <v>0</v>
      </c>
      <c r="P57" s="163"/>
    </row>
    <row r="58" spans="1:24" ht="15" customHeight="1">
      <c r="A58" s="144">
        <v>18</v>
      </c>
      <c r="B58" s="645" t="s">
        <v>210</v>
      </c>
      <c r="C58" s="645"/>
      <c r="D58" s="645"/>
      <c r="E58" s="645"/>
      <c r="F58" s="645"/>
      <c r="G58" s="645"/>
      <c r="H58" s="645"/>
      <c r="I58" s="645"/>
      <c r="J58" s="645"/>
      <c r="K58" s="645"/>
      <c r="L58" s="645"/>
      <c r="M58" s="645"/>
      <c r="N58" s="211" t="s">
        <v>164</v>
      </c>
      <c r="O58" s="160">
        <f>O56-O57</f>
        <v>6626</v>
      </c>
      <c r="P58" s="163"/>
    </row>
    <row r="59" spans="1:24" ht="36.75" customHeight="1">
      <c r="A59" s="708">
        <v>19</v>
      </c>
      <c r="B59" s="690" t="s">
        <v>211</v>
      </c>
      <c r="C59" s="690"/>
      <c r="D59" s="691"/>
      <c r="E59" s="686" t="s">
        <v>473</v>
      </c>
      <c r="F59" s="686"/>
      <c r="G59" s="686"/>
      <c r="H59" s="687" t="s">
        <v>474</v>
      </c>
      <c r="I59" s="688"/>
      <c r="J59" s="164" t="s">
        <v>475</v>
      </c>
      <c r="K59" s="687" t="s">
        <v>476</v>
      </c>
      <c r="L59" s="688"/>
      <c r="M59" s="730" t="s">
        <v>366</v>
      </c>
      <c r="N59" s="731"/>
      <c r="O59" s="206" t="s">
        <v>365</v>
      </c>
      <c r="P59" s="165"/>
    </row>
    <row r="60" spans="1:24" ht="15.75">
      <c r="A60" s="709"/>
      <c r="B60" s="692"/>
      <c r="C60" s="692"/>
      <c r="D60" s="693"/>
      <c r="E60" s="698">
        <f>SUM('GA55 Summry'!U6:U12)</f>
        <v>0</v>
      </c>
      <c r="F60" s="698"/>
      <c r="G60" s="698"/>
      <c r="H60" s="698">
        <f>SUM('GA55 Summry'!U6:U15)</f>
        <v>0</v>
      </c>
      <c r="I60" s="698"/>
      <c r="J60" s="166">
        <f>SUM('GA55 Summry'!U6:U16)</f>
        <v>0</v>
      </c>
      <c r="K60" s="698">
        <f>SUM('GA55 Summry'!U6:U17)</f>
        <v>0</v>
      </c>
      <c r="L60" s="698"/>
      <c r="M60" s="732">
        <f>SUM('GA55 Summry'!U18:U25)+'Extra deduc'!J20</f>
        <v>0</v>
      </c>
      <c r="N60" s="732"/>
      <c r="O60" s="167">
        <f>'GA55 Summry'!U26+'Extra deduc'!J20</f>
        <v>0</v>
      </c>
      <c r="P60" s="165"/>
    </row>
    <row r="61" spans="1:24" ht="19.5" thickBot="1">
      <c r="A61" s="733" t="str">
        <f>IF(O58&gt;O60,"Income Tax Payable",IF(O58&lt;O60,"Income Tax Refundable","Income Tax Payble/Refundable"))</f>
        <v>Income Tax Payable</v>
      </c>
      <c r="B61" s="734"/>
      <c r="C61" s="734"/>
      <c r="D61" s="734"/>
      <c r="E61" s="734"/>
      <c r="F61" s="734"/>
      <c r="G61" s="734"/>
      <c r="H61" s="734"/>
      <c r="I61" s="734"/>
      <c r="J61" s="734"/>
      <c r="K61" s="734"/>
      <c r="L61" s="734"/>
      <c r="M61" s="734"/>
      <c r="N61" s="168" t="s">
        <v>164</v>
      </c>
      <c r="O61" s="169">
        <f>IF(O58&gt;O60,O58-O60,O60-O58)</f>
        <v>6626</v>
      </c>
      <c r="P61" s="165"/>
    </row>
    <row r="62" spans="1:24" ht="16.5" thickTop="1">
      <c r="A62" s="416"/>
      <c r="B62" s="416"/>
      <c r="C62" s="416"/>
      <c r="D62" s="416"/>
      <c r="E62" s="416"/>
      <c r="F62" s="416"/>
      <c r="G62" s="416"/>
      <c r="H62" s="416"/>
      <c r="I62" s="416"/>
      <c r="J62" s="416"/>
      <c r="K62" s="416"/>
      <c r="L62" s="416"/>
      <c r="M62" s="416"/>
      <c r="N62" s="417"/>
      <c r="O62" s="418"/>
      <c r="P62" s="419"/>
    </row>
    <row r="63" spans="1:24" ht="16.5">
      <c r="A63" s="420"/>
      <c r="B63" s="421"/>
      <c r="C63" s="421"/>
      <c r="D63" s="422"/>
      <c r="E63" s="421"/>
      <c r="F63" s="421"/>
      <c r="G63" s="421"/>
      <c r="H63" s="421"/>
      <c r="I63" s="421"/>
      <c r="J63" s="421"/>
      <c r="K63" s="421"/>
      <c r="L63" s="421"/>
      <c r="M63" s="729" t="s">
        <v>212</v>
      </c>
      <c r="N63" s="729"/>
      <c r="O63" s="729"/>
      <c r="P63" s="419"/>
    </row>
    <row r="64" spans="1:24" ht="16.5">
      <c r="A64" s="420"/>
      <c r="B64" s="421"/>
      <c r="C64" s="421"/>
      <c r="D64" s="422"/>
      <c r="E64" s="421"/>
      <c r="F64" s="421"/>
      <c r="G64" s="421"/>
      <c r="H64" s="421"/>
      <c r="I64" s="421"/>
      <c r="J64" s="421"/>
      <c r="K64" s="421"/>
      <c r="L64" s="421"/>
      <c r="M64" s="423"/>
      <c r="N64" s="424"/>
      <c r="O64" s="425"/>
      <c r="P64" s="419"/>
    </row>
    <row r="65" spans="1:24" ht="15.75">
      <c r="A65" s="426"/>
      <c r="B65" s="427"/>
      <c r="C65" s="427"/>
      <c r="D65" s="427"/>
      <c r="E65" s="427"/>
      <c r="F65" s="427"/>
      <c r="G65" s="427"/>
      <c r="H65" s="427"/>
      <c r="I65" s="427"/>
      <c r="J65" s="427"/>
      <c r="K65" s="427"/>
      <c r="L65" s="427"/>
      <c r="M65" s="427"/>
      <c r="N65" s="427"/>
      <c r="O65" s="427"/>
      <c r="P65" s="428"/>
      <c r="Q65" s="153"/>
      <c r="R65" s="153"/>
      <c r="S65" s="153"/>
      <c r="T65" s="153"/>
      <c r="U65" s="153"/>
      <c r="V65" s="153"/>
      <c r="W65" s="153"/>
      <c r="X65" s="153"/>
    </row>
    <row r="66" spans="1:24" ht="15.75">
      <c r="A66" s="429"/>
      <c r="B66" s="427"/>
      <c r="C66" s="427"/>
      <c r="D66" s="427"/>
      <c r="E66" s="427"/>
      <c r="F66" s="427"/>
      <c r="G66" s="427"/>
      <c r="H66" s="427"/>
      <c r="I66" s="427"/>
      <c r="J66" s="427"/>
      <c r="K66" s="427"/>
      <c r="L66" s="427"/>
      <c r="M66" s="427"/>
      <c r="N66" s="427"/>
      <c r="O66" s="427"/>
      <c r="P66" s="428"/>
      <c r="Q66" s="153"/>
      <c r="R66" s="153"/>
      <c r="S66" s="153"/>
      <c r="T66" s="153"/>
      <c r="U66" s="153"/>
      <c r="V66" s="153"/>
      <c r="W66" s="153"/>
      <c r="X66" s="153"/>
    </row>
    <row r="67" spans="1:24" ht="15.75">
      <c r="A67" s="426"/>
      <c r="B67" s="427"/>
      <c r="C67" s="427"/>
      <c r="D67" s="427"/>
      <c r="E67" s="427"/>
      <c r="F67" s="427"/>
      <c r="G67" s="427"/>
      <c r="H67" s="427"/>
      <c r="I67" s="427"/>
      <c r="J67" s="427"/>
      <c r="K67" s="427"/>
      <c r="L67" s="427"/>
      <c r="M67" s="427"/>
      <c r="N67" s="427"/>
      <c r="O67" s="427"/>
      <c r="P67" s="428"/>
      <c r="Q67" s="153"/>
      <c r="R67" s="153"/>
      <c r="S67" s="153"/>
      <c r="T67" s="153"/>
      <c r="U67" s="153"/>
      <c r="V67" s="153"/>
      <c r="W67" s="153"/>
      <c r="X67" s="153"/>
    </row>
    <row r="68" spans="1:24" ht="15.75">
      <c r="A68" s="426"/>
      <c r="B68" s="430"/>
      <c r="C68" s="430"/>
      <c r="D68" s="430"/>
      <c r="E68" s="430"/>
      <c r="F68" s="430"/>
      <c r="G68" s="430"/>
      <c r="H68" s="430"/>
      <c r="I68" s="430"/>
      <c r="J68" s="431"/>
      <c r="K68" s="431"/>
      <c r="L68" s="431"/>
      <c r="M68" s="431"/>
      <c r="N68" s="431"/>
      <c r="O68" s="431"/>
      <c r="P68" s="428"/>
      <c r="Q68" s="153"/>
      <c r="R68" s="153"/>
      <c r="S68" s="153"/>
      <c r="T68" s="153"/>
      <c r="U68" s="153"/>
      <c r="V68" s="153"/>
      <c r="W68" s="153"/>
      <c r="X68" s="153"/>
    </row>
    <row r="69" spans="1:24" ht="15.75">
      <c r="A69" s="426"/>
      <c r="B69" s="430"/>
      <c r="C69" s="430"/>
      <c r="D69" s="430"/>
      <c r="E69" s="430"/>
      <c r="F69" s="430"/>
      <c r="G69" s="430"/>
      <c r="H69" s="430"/>
      <c r="I69" s="430"/>
      <c r="J69" s="431"/>
      <c r="K69" s="431"/>
      <c r="L69" s="431"/>
      <c r="M69" s="431"/>
      <c r="N69" s="431"/>
      <c r="O69" s="431"/>
      <c r="P69" s="428"/>
      <c r="Q69" s="153"/>
      <c r="R69" s="153"/>
      <c r="S69" s="153"/>
      <c r="T69" s="153"/>
      <c r="U69" s="153"/>
      <c r="V69" s="153"/>
      <c r="W69" s="153"/>
      <c r="X69" s="153"/>
    </row>
    <row r="70" spans="1:24" ht="15.75">
      <c r="A70" s="426"/>
      <c r="B70" s="430"/>
      <c r="C70" s="430"/>
      <c r="D70" s="430"/>
      <c r="E70" s="430"/>
      <c r="F70" s="430"/>
      <c r="G70" s="430"/>
      <c r="H70" s="430"/>
      <c r="I70" s="430"/>
      <c r="J70" s="431"/>
      <c r="K70" s="431"/>
      <c r="L70" s="431"/>
      <c r="M70" s="431"/>
      <c r="N70" s="431"/>
      <c r="O70" s="431"/>
      <c r="P70" s="428"/>
      <c r="Q70" s="153"/>
      <c r="R70" s="153"/>
      <c r="S70" s="153"/>
      <c r="T70" s="153"/>
      <c r="U70" s="153"/>
      <c r="V70" s="153"/>
      <c r="W70" s="153"/>
      <c r="X70" s="153"/>
    </row>
    <row r="71" spans="1:24" ht="15.75">
      <c r="A71" s="426"/>
      <c r="B71" s="430"/>
      <c r="C71" s="430"/>
      <c r="D71" s="430"/>
      <c r="E71" s="430"/>
      <c r="F71" s="430"/>
      <c r="G71" s="430"/>
      <c r="H71" s="430"/>
      <c r="I71" s="430"/>
      <c r="J71" s="431"/>
      <c r="K71" s="431"/>
      <c r="L71" s="431"/>
      <c r="M71" s="431"/>
      <c r="N71" s="431"/>
      <c r="O71" s="431"/>
      <c r="P71" s="428"/>
      <c r="Q71" s="153"/>
      <c r="R71" s="153"/>
      <c r="S71" s="153"/>
      <c r="T71" s="153"/>
      <c r="U71" s="153"/>
      <c r="V71" s="153"/>
      <c r="W71" s="153"/>
      <c r="X71" s="153"/>
    </row>
    <row r="72" spans="1:24" ht="15.75">
      <c r="A72" s="426"/>
      <c r="B72" s="430"/>
      <c r="C72" s="430"/>
      <c r="D72" s="430"/>
      <c r="E72" s="430"/>
      <c r="F72" s="430"/>
      <c r="G72" s="430"/>
      <c r="H72" s="430"/>
      <c r="I72" s="430"/>
      <c r="J72" s="431"/>
      <c r="K72" s="431"/>
      <c r="L72" s="431"/>
      <c r="M72" s="431"/>
      <c r="N72" s="431"/>
      <c r="O72" s="431"/>
      <c r="P72" s="428"/>
      <c r="Q72" s="153"/>
      <c r="R72" s="153"/>
      <c r="S72" s="153"/>
      <c r="T72" s="153"/>
      <c r="U72" s="153"/>
      <c r="V72" s="153"/>
      <c r="W72" s="153"/>
      <c r="X72" s="153"/>
    </row>
    <row r="73" spans="1:24" ht="15.75">
      <c r="A73" s="429"/>
      <c r="B73" s="432"/>
      <c r="C73" s="433"/>
      <c r="D73" s="433"/>
      <c r="E73" s="433"/>
      <c r="F73" s="433"/>
      <c r="G73" s="433"/>
      <c r="H73" s="433"/>
      <c r="I73" s="432"/>
      <c r="J73" s="431"/>
      <c r="K73" s="431"/>
      <c r="L73" s="431"/>
      <c r="M73" s="431"/>
      <c r="N73" s="431"/>
      <c r="O73" s="431"/>
      <c r="P73" s="428"/>
      <c r="Q73" s="153"/>
      <c r="R73" s="153"/>
      <c r="S73" s="153"/>
      <c r="T73" s="153"/>
      <c r="U73" s="153"/>
      <c r="V73" s="153"/>
      <c r="W73" s="153"/>
      <c r="X73" s="153"/>
    </row>
    <row r="74" spans="1:24" s="171" customFormat="1" ht="15.75">
      <c r="A74" s="434"/>
      <c r="B74" s="435"/>
      <c r="C74" s="435"/>
      <c r="D74" s="435"/>
      <c r="E74" s="435"/>
      <c r="F74" s="435"/>
      <c r="G74" s="435"/>
      <c r="H74" s="435"/>
      <c r="I74" s="435"/>
      <c r="J74" s="431"/>
      <c r="K74" s="431"/>
      <c r="L74" s="431"/>
      <c r="M74" s="431"/>
      <c r="N74" s="431"/>
      <c r="O74" s="431"/>
      <c r="P74" s="436"/>
      <c r="Q74" s="170"/>
      <c r="R74" s="170"/>
      <c r="S74" s="170"/>
      <c r="T74" s="170"/>
      <c r="U74" s="170"/>
      <c r="V74" s="170"/>
      <c r="W74" s="170"/>
      <c r="X74" s="170"/>
    </row>
    <row r="75" spans="1:24" s="171" customFormat="1" ht="15.75">
      <c r="A75" s="434"/>
      <c r="B75" s="435"/>
      <c r="C75" s="435"/>
      <c r="D75" s="435"/>
      <c r="E75" s="435"/>
      <c r="F75" s="435"/>
      <c r="G75" s="435"/>
      <c r="H75" s="435"/>
      <c r="I75" s="435"/>
      <c r="J75" s="435"/>
      <c r="K75" s="435"/>
      <c r="L75" s="435"/>
      <c r="M75" s="435"/>
      <c r="N75" s="437"/>
      <c r="O75" s="438"/>
      <c r="P75" s="436"/>
      <c r="Q75" s="170"/>
      <c r="R75" s="170"/>
      <c r="S75" s="170"/>
      <c r="T75" s="170"/>
      <c r="U75" s="170"/>
      <c r="V75" s="170"/>
      <c r="W75" s="170"/>
      <c r="X75" s="170"/>
    </row>
    <row r="76" spans="1:24" s="171" customFormat="1" ht="15.75">
      <c r="A76" s="434"/>
      <c r="B76" s="435"/>
      <c r="C76" s="435"/>
      <c r="D76" s="435"/>
      <c r="E76" s="435"/>
      <c r="F76" s="435"/>
      <c r="G76" s="435"/>
      <c r="H76" s="435"/>
      <c r="I76" s="435"/>
      <c r="J76" s="435"/>
      <c r="K76" s="435"/>
      <c r="L76" s="435"/>
      <c r="M76" s="435"/>
      <c r="N76" s="437"/>
      <c r="O76" s="438"/>
      <c r="P76" s="436"/>
      <c r="Q76" s="170"/>
      <c r="R76" s="170"/>
      <c r="S76" s="170"/>
      <c r="T76" s="170"/>
      <c r="U76" s="170"/>
      <c r="V76" s="170"/>
      <c r="W76" s="170"/>
      <c r="X76" s="170"/>
    </row>
    <row r="77" spans="1:24" s="171" customFormat="1" ht="15.75">
      <c r="A77" s="434"/>
      <c r="B77" s="435"/>
      <c r="C77" s="435"/>
      <c r="D77" s="435"/>
      <c r="E77" s="435"/>
      <c r="F77" s="435"/>
      <c r="G77" s="435"/>
      <c r="H77" s="435"/>
      <c r="I77" s="435"/>
      <c r="J77" s="435"/>
      <c r="K77" s="435"/>
      <c r="L77" s="435"/>
      <c r="M77" s="435"/>
      <c r="N77" s="437"/>
      <c r="O77" s="438"/>
      <c r="P77" s="436"/>
      <c r="Q77" s="170"/>
      <c r="R77" s="170"/>
      <c r="S77" s="170"/>
      <c r="T77" s="170"/>
      <c r="U77" s="170"/>
      <c r="V77" s="170"/>
      <c r="W77" s="170"/>
      <c r="X77" s="170"/>
    </row>
    <row r="78" spans="1:24" s="171" customFormat="1" ht="15.75">
      <c r="A78" s="434"/>
      <c r="B78" s="435"/>
      <c r="C78" s="435"/>
      <c r="D78" s="435"/>
      <c r="E78" s="435"/>
      <c r="F78" s="435"/>
      <c r="G78" s="435"/>
      <c r="H78" s="435"/>
      <c r="I78" s="435"/>
      <c r="J78" s="435"/>
      <c r="K78" s="435"/>
      <c r="L78" s="435"/>
      <c r="M78" s="439"/>
      <c r="N78" s="437"/>
      <c r="O78" s="440"/>
      <c r="P78" s="436"/>
      <c r="Q78" s="170"/>
      <c r="R78" s="170"/>
      <c r="S78" s="170"/>
      <c r="T78" s="170"/>
      <c r="U78" s="170"/>
      <c r="V78" s="170"/>
      <c r="W78" s="170"/>
      <c r="X78" s="170"/>
    </row>
    <row r="79" spans="1:24" ht="15.75">
      <c r="A79" s="441"/>
      <c r="B79" s="442"/>
      <c r="C79" s="442"/>
      <c r="D79" s="442"/>
      <c r="E79" s="442"/>
      <c r="F79" s="442"/>
      <c r="G79" s="442"/>
      <c r="H79" s="442"/>
      <c r="I79" s="442"/>
      <c r="J79" s="442"/>
      <c r="K79" s="442"/>
      <c r="L79" s="442"/>
      <c r="M79" s="442"/>
      <c r="N79" s="443"/>
      <c r="O79" s="444"/>
      <c r="P79" s="419"/>
      <c r="Q79" s="153"/>
      <c r="R79" s="153"/>
      <c r="S79" s="153"/>
      <c r="T79" s="153"/>
      <c r="U79" s="153"/>
      <c r="V79" s="153"/>
      <c r="W79" s="153"/>
      <c r="X79" s="153"/>
    </row>
    <row r="80" spans="1:24">
      <c r="A80" s="445"/>
      <c r="B80" s="446"/>
      <c r="C80" s="446"/>
      <c r="D80" s="446"/>
      <c r="E80" s="446"/>
      <c r="F80" s="446"/>
      <c r="G80" s="446"/>
      <c r="H80" s="446"/>
      <c r="I80" s="446"/>
      <c r="J80" s="446"/>
      <c r="K80" s="446"/>
      <c r="L80" s="446"/>
      <c r="M80" s="446"/>
      <c r="N80" s="446"/>
      <c r="O80" s="446"/>
      <c r="P80" s="446"/>
      <c r="Q80" s="153"/>
      <c r="R80" s="153"/>
      <c r="S80" s="153"/>
      <c r="T80" s="153"/>
      <c r="U80" s="153"/>
      <c r="V80" s="153"/>
      <c r="W80" s="153"/>
      <c r="X80" s="153"/>
    </row>
    <row r="81" spans="1:24">
      <c r="A81" s="445"/>
      <c r="B81" s="446"/>
      <c r="C81" s="446"/>
      <c r="D81" s="446"/>
      <c r="E81" s="446"/>
      <c r="F81" s="446"/>
      <c r="G81" s="446"/>
      <c r="H81" s="446"/>
      <c r="I81" s="446"/>
      <c r="J81" s="446"/>
      <c r="K81" s="446"/>
      <c r="L81" s="446"/>
      <c r="M81" s="446"/>
      <c r="N81" s="446"/>
      <c r="O81" s="446"/>
      <c r="P81" s="446"/>
      <c r="Q81" s="153"/>
      <c r="R81" s="153"/>
      <c r="S81" s="153"/>
      <c r="T81" s="153"/>
      <c r="U81" s="153"/>
      <c r="V81" s="153"/>
      <c r="W81" s="153"/>
      <c r="X81" s="153"/>
    </row>
    <row r="82" spans="1:24">
      <c r="A82" s="445"/>
      <c r="B82" s="446"/>
      <c r="C82" s="446"/>
      <c r="D82" s="446"/>
      <c r="E82" s="446"/>
      <c r="F82" s="446"/>
      <c r="G82" s="446"/>
      <c r="H82" s="446"/>
      <c r="I82" s="446"/>
      <c r="J82" s="446"/>
      <c r="K82" s="446"/>
      <c r="L82" s="446"/>
      <c r="M82" s="446"/>
      <c r="N82" s="446"/>
      <c r="O82" s="446"/>
      <c r="P82" s="446"/>
      <c r="Q82" s="153"/>
      <c r="R82" s="153"/>
      <c r="S82" s="153"/>
      <c r="T82" s="153"/>
      <c r="U82" s="153"/>
      <c r="V82" s="153"/>
      <c r="W82" s="153"/>
      <c r="X82" s="153"/>
    </row>
    <row r="83" spans="1:24">
      <c r="B83" s="153"/>
      <c r="C83" s="153"/>
      <c r="D83" s="153"/>
      <c r="E83" s="153"/>
      <c r="F83" s="153"/>
      <c r="G83" s="153"/>
      <c r="H83" s="153"/>
      <c r="I83" s="153"/>
      <c r="J83" s="153"/>
      <c r="K83" s="153"/>
      <c r="L83" s="153"/>
      <c r="M83" s="153"/>
      <c r="N83" s="153"/>
      <c r="O83" s="153"/>
      <c r="P83" s="153"/>
      <c r="Q83" s="153"/>
      <c r="R83" s="153"/>
      <c r="S83" s="153"/>
      <c r="T83" s="153"/>
      <c r="U83" s="153"/>
      <c r="V83" s="153"/>
      <c r="W83" s="153"/>
      <c r="X83" s="153"/>
    </row>
  </sheetData>
  <sheetProtection password="C1FB" sheet="1" objects="1" scenarios="1" formatCells="0" formatColumns="0" formatRows="0" selectLockedCells="1"/>
  <mergeCells count="1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H28:K28"/>
    <mergeCell ref="C28:E28"/>
    <mergeCell ref="J51:L51"/>
    <mergeCell ref="B53:M53"/>
    <mergeCell ref="I25:K25"/>
    <mergeCell ref="B46:O46"/>
    <mergeCell ref="B47:E47"/>
    <mergeCell ref="F47:I47"/>
    <mergeCell ref="J47:M47"/>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drawing r:id="rId2"/>
</worksheet>
</file>

<file path=xl/worksheets/sheet8.xml><?xml version="1.0" encoding="utf-8"?>
<worksheet xmlns="http://schemas.openxmlformats.org/spreadsheetml/2006/main" xmlns:r="http://schemas.openxmlformats.org/officeDocument/2006/relationships">
  <sheetPr>
    <tabColor rgb="FF5A285B"/>
  </sheetPr>
  <dimension ref="A1:Y23"/>
  <sheetViews>
    <sheetView workbookViewId="0">
      <selection activeCell="L17" sqref="L17:N17"/>
    </sheetView>
  </sheetViews>
  <sheetFormatPr defaultColWidth="8.85546875" defaultRowHeight="15"/>
  <cols>
    <col min="1" max="11" width="8.7109375" style="4" customWidth="1"/>
    <col min="12" max="13" width="6.7109375" style="4" customWidth="1"/>
    <col min="14" max="16384" width="8.85546875" style="4"/>
  </cols>
  <sheetData>
    <row r="1" spans="1:16">
      <c r="A1" s="739" t="s">
        <v>497</v>
      </c>
      <c r="B1" s="739"/>
      <c r="C1" s="739"/>
      <c r="D1" s="739"/>
      <c r="E1" s="739"/>
      <c r="F1" s="739"/>
      <c r="G1" s="739"/>
      <c r="H1" s="739"/>
      <c r="I1" s="739"/>
      <c r="J1" s="739"/>
      <c r="K1" s="739"/>
      <c r="L1" s="739"/>
      <c r="M1" s="739"/>
      <c r="N1" s="739"/>
      <c r="O1" s="447"/>
      <c r="P1" s="447"/>
    </row>
    <row r="2" spans="1:16">
      <c r="A2" s="740"/>
      <c r="B2" s="740"/>
      <c r="C2" s="740"/>
      <c r="D2" s="740"/>
      <c r="E2" s="740"/>
      <c r="F2" s="740"/>
      <c r="G2" s="740"/>
      <c r="H2" s="740"/>
      <c r="I2" s="740"/>
      <c r="J2" s="740"/>
      <c r="K2" s="740"/>
      <c r="L2" s="740"/>
      <c r="M2" s="740"/>
      <c r="N2" s="740"/>
      <c r="O2" s="447"/>
      <c r="P2" s="447"/>
    </row>
    <row r="3" spans="1:16" ht="18.75">
      <c r="A3" s="735" t="s">
        <v>498</v>
      </c>
      <c r="B3" s="735"/>
      <c r="C3" s="736" t="str">
        <f>IF(AND(Master!D10=""),"",UPPER(Master!D10))</f>
        <v>HEERA LAL JAT</v>
      </c>
      <c r="D3" s="736"/>
      <c r="E3" s="736"/>
      <c r="F3" s="736"/>
      <c r="G3" s="736"/>
      <c r="H3" s="736"/>
      <c r="I3" s="736"/>
      <c r="J3" s="736"/>
      <c r="K3" s="736"/>
      <c r="L3" s="736"/>
      <c r="M3" s="736"/>
      <c r="N3" s="736"/>
      <c r="O3" s="447"/>
      <c r="P3" s="447"/>
    </row>
    <row r="4" spans="1:16" ht="18.75">
      <c r="A4" s="735" t="s">
        <v>499</v>
      </c>
      <c r="B4" s="735"/>
      <c r="C4" s="738"/>
      <c r="D4" s="738"/>
      <c r="E4" s="738"/>
      <c r="F4" s="738"/>
      <c r="G4" s="738"/>
      <c r="H4" s="738"/>
      <c r="I4" s="738"/>
      <c r="J4" s="738"/>
      <c r="K4" s="738"/>
      <c r="L4" s="738"/>
      <c r="M4" s="738"/>
      <c r="N4" s="738"/>
      <c r="O4" s="447"/>
      <c r="P4" s="447"/>
    </row>
    <row r="5" spans="1:16" ht="18.75">
      <c r="A5" s="735" t="s">
        <v>163</v>
      </c>
      <c r="B5" s="735"/>
      <c r="C5" s="736" t="str">
        <f>IF(AND(Master!D13=""),"",UPPER(Master!D13))</f>
        <v>CKRPS9273E</v>
      </c>
      <c r="D5" s="736"/>
      <c r="E5" s="736"/>
      <c r="F5" s="736"/>
      <c r="G5" s="736"/>
      <c r="H5" s="737" t="s">
        <v>500</v>
      </c>
      <c r="I5" s="737"/>
      <c r="J5" s="738" t="s">
        <v>501</v>
      </c>
      <c r="K5" s="738"/>
      <c r="L5" s="738"/>
      <c r="M5" s="738"/>
      <c r="N5" s="738"/>
      <c r="O5" s="447"/>
      <c r="P5" s="447"/>
    </row>
    <row r="6" spans="1:16" ht="18.75">
      <c r="A6" s="448"/>
      <c r="B6" s="448"/>
      <c r="C6" s="448"/>
      <c r="D6" s="448"/>
      <c r="E6" s="448"/>
      <c r="F6" s="448"/>
      <c r="G6" s="448"/>
      <c r="H6" s="448"/>
      <c r="I6" s="448"/>
      <c r="J6" s="448"/>
      <c r="K6" s="448"/>
      <c r="L6" s="448"/>
      <c r="M6" s="448"/>
      <c r="N6" s="448"/>
      <c r="O6" s="447"/>
      <c r="P6" s="447"/>
    </row>
    <row r="7" spans="1:16" ht="18.75">
      <c r="A7" s="741" t="s">
        <v>502</v>
      </c>
      <c r="B7" s="741"/>
      <c r="C7" s="741"/>
      <c r="D7" s="741"/>
      <c r="E7" s="741"/>
      <c r="F7" s="741"/>
      <c r="G7" s="741"/>
      <c r="H7" s="741"/>
      <c r="I7" s="741"/>
      <c r="J7" s="741"/>
      <c r="K7" s="741"/>
      <c r="L7" s="741" t="s">
        <v>503</v>
      </c>
      <c r="M7" s="741"/>
      <c r="N7" s="741"/>
      <c r="O7" s="447"/>
      <c r="P7" s="447"/>
    </row>
    <row r="8" spans="1:16" ht="18.75">
      <c r="A8" s="742" t="s">
        <v>507</v>
      </c>
      <c r="B8" s="743"/>
      <c r="C8" s="743"/>
      <c r="D8" s="743"/>
      <c r="E8" s="743"/>
      <c r="F8" s="743"/>
      <c r="G8" s="743"/>
      <c r="H8" s="743"/>
      <c r="I8" s="743"/>
      <c r="J8" s="743"/>
      <c r="K8" s="744"/>
      <c r="L8" s="745">
        <v>135900</v>
      </c>
      <c r="M8" s="746"/>
      <c r="N8" s="746"/>
      <c r="O8" s="447"/>
      <c r="P8" s="447"/>
    </row>
    <row r="9" spans="1:16" ht="18.75">
      <c r="A9" s="747" t="s">
        <v>508</v>
      </c>
      <c r="B9" s="748"/>
      <c r="C9" s="748"/>
      <c r="D9" s="748"/>
      <c r="E9" s="748"/>
      <c r="F9" s="748"/>
      <c r="G9" s="748"/>
      <c r="H9" s="748"/>
      <c r="I9" s="748"/>
      <c r="J9" s="748"/>
      <c r="K9" s="749"/>
      <c r="L9" s="745">
        <v>86844</v>
      </c>
      <c r="M9" s="746"/>
      <c r="N9" s="746"/>
      <c r="O9" s="447"/>
      <c r="P9" s="447"/>
    </row>
    <row r="10" spans="1:16" ht="18.75">
      <c r="A10" s="741" t="s">
        <v>504</v>
      </c>
      <c r="B10" s="741"/>
      <c r="C10" s="741"/>
      <c r="D10" s="741"/>
      <c r="E10" s="741"/>
      <c r="F10" s="741"/>
      <c r="G10" s="741"/>
      <c r="H10" s="741"/>
      <c r="I10" s="741"/>
      <c r="J10" s="741"/>
      <c r="K10" s="741"/>
      <c r="L10" s="741" t="s">
        <v>503</v>
      </c>
      <c r="M10" s="741"/>
      <c r="N10" s="741"/>
      <c r="O10" s="447"/>
      <c r="P10" s="447"/>
    </row>
    <row r="11" spans="1:16" ht="18.75">
      <c r="A11" s="742" t="s">
        <v>509</v>
      </c>
      <c r="B11" s="743"/>
      <c r="C11" s="743"/>
      <c r="D11" s="743"/>
      <c r="E11" s="743"/>
      <c r="F11" s="743"/>
      <c r="G11" s="743"/>
      <c r="H11" s="743"/>
      <c r="I11" s="743"/>
      <c r="J11" s="743"/>
      <c r="K11" s="744"/>
      <c r="L11" s="745">
        <v>154024</v>
      </c>
      <c r="M11" s="746"/>
      <c r="N11" s="746"/>
      <c r="O11" s="447"/>
      <c r="P11" s="447"/>
    </row>
    <row r="12" spans="1:16" ht="18.75">
      <c r="A12" s="747" t="s">
        <v>512</v>
      </c>
      <c r="B12" s="748"/>
      <c r="C12" s="748"/>
      <c r="D12" s="748"/>
      <c r="E12" s="748"/>
      <c r="F12" s="748"/>
      <c r="G12" s="748"/>
      <c r="H12" s="748"/>
      <c r="I12" s="748"/>
      <c r="J12" s="748"/>
      <c r="K12" s="749"/>
      <c r="L12" s="745">
        <v>208812</v>
      </c>
      <c r="M12" s="746"/>
      <c r="N12" s="746"/>
      <c r="O12" s="447"/>
      <c r="P12" s="447"/>
    </row>
    <row r="13" spans="1:16" ht="18.75">
      <c r="A13" s="741" t="s">
        <v>505</v>
      </c>
      <c r="B13" s="741"/>
      <c r="C13" s="741"/>
      <c r="D13" s="741"/>
      <c r="E13" s="741"/>
      <c r="F13" s="741"/>
      <c r="G13" s="741"/>
      <c r="H13" s="741"/>
      <c r="I13" s="741"/>
      <c r="J13" s="741"/>
      <c r="K13" s="741"/>
      <c r="L13" s="741" t="s">
        <v>503</v>
      </c>
      <c r="M13" s="741"/>
      <c r="N13" s="741"/>
      <c r="O13" s="447"/>
      <c r="P13" s="447"/>
    </row>
    <row r="14" spans="1:16" ht="18.75">
      <c r="A14" s="742" t="s">
        <v>510</v>
      </c>
      <c r="B14" s="743"/>
      <c r="C14" s="743"/>
      <c r="D14" s="743"/>
      <c r="E14" s="743"/>
      <c r="F14" s="743"/>
      <c r="G14" s="743"/>
      <c r="H14" s="743"/>
      <c r="I14" s="743"/>
      <c r="J14" s="743"/>
      <c r="K14" s="744"/>
      <c r="L14" s="745">
        <v>378710</v>
      </c>
      <c r="M14" s="746"/>
      <c r="N14" s="746"/>
      <c r="O14" s="447"/>
      <c r="P14" s="447"/>
    </row>
    <row r="15" spans="1:16" ht="18.75">
      <c r="A15" s="747" t="s">
        <v>513</v>
      </c>
      <c r="B15" s="748"/>
      <c r="C15" s="748"/>
      <c r="D15" s="748"/>
      <c r="E15" s="748"/>
      <c r="F15" s="748"/>
      <c r="G15" s="748"/>
      <c r="H15" s="748"/>
      <c r="I15" s="748"/>
      <c r="J15" s="748"/>
      <c r="K15" s="749"/>
      <c r="L15" s="745">
        <v>18032</v>
      </c>
      <c r="M15" s="746"/>
      <c r="N15" s="746"/>
      <c r="O15" s="447"/>
      <c r="P15" s="447"/>
    </row>
    <row r="16" spans="1:16" ht="18.75">
      <c r="A16" s="741" t="s">
        <v>506</v>
      </c>
      <c r="B16" s="741"/>
      <c r="C16" s="741"/>
      <c r="D16" s="741"/>
      <c r="E16" s="741"/>
      <c r="F16" s="741"/>
      <c r="G16" s="741"/>
      <c r="H16" s="741"/>
      <c r="I16" s="741"/>
      <c r="J16" s="741"/>
      <c r="K16" s="741"/>
      <c r="L16" s="741" t="s">
        <v>503</v>
      </c>
      <c r="M16" s="741"/>
      <c r="N16" s="741"/>
      <c r="O16" s="447"/>
      <c r="P16" s="447"/>
    </row>
    <row r="17" spans="1:25" ht="33" customHeight="1">
      <c r="A17" s="750" t="s">
        <v>511</v>
      </c>
      <c r="B17" s="751"/>
      <c r="C17" s="751"/>
      <c r="D17" s="751"/>
      <c r="E17" s="751"/>
      <c r="F17" s="751"/>
      <c r="G17" s="751"/>
      <c r="H17" s="751"/>
      <c r="I17" s="751"/>
      <c r="J17" s="751"/>
      <c r="K17" s="752"/>
      <c r="L17" s="753">
        <v>613590</v>
      </c>
      <c r="M17" s="754"/>
      <c r="N17" s="755"/>
      <c r="O17" s="447"/>
      <c r="P17" s="447"/>
      <c r="Q17" s="449"/>
      <c r="R17" s="449"/>
      <c r="S17" s="449"/>
      <c r="T17" s="449"/>
      <c r="U17" s="449"/>
      <c r="V17" s="449"/>
      <c r="W17" s="449"/>
      <c r="X17" s="449"/>
      <c r="Y17" s="449"/>
    </row>
    <row r="18" spans="1:25">
      <c r="A18" s="447"/>
      <c r="B18" s="447"/>
      <c r="C18" s="447"/>
      <c r="D18" s="447"/>
      <c r="E18" s="447"/>
      <c r="F18" s="447"/>
      <c r="G18" s="447"/>
      <c r="H18" s="447"/>
      <c r="I18" s="447"/>
      <c r="J18" s="447"/>
      <c r="K18" s="447"/>
      <c r="L18" s="447"/>
      <c r="M18" s="447"/>
      <c r="N18" s="447"/>
      <c r="O18" s="447"/>
      <c r="P18" s="447"/>
    </row>
    <row r="19" spans="1:25">
      <c r="A19" s="447"/>
      <c r="B19" s="447"/>
      <c r="C19" s="447"/>
      <c r="D19" s="447"/>
      <c r="E19" s="447"/>
      <c r="F19" s="447"/>
      <c r="G19" s="447"/>
      <c r="H19" s="447"/>
      <c r="I19" s="447"/>
      <c r="J19" s="447"/>
      <c r="K19" s="447"/>
      <c r="L19" s="447"/>
      <c r="M19" s="447"/>
      <c r="N19" s="447"/>
      <c r="O19" s="447"/>
      <c r="P19" s="447"/>
    </row>
    <row r="20" spans="1:25">
      <c r="A20" s="447"/>
      <c r="B20" s="447"/>
      <c r="C20" s="447"/>
      <c r="D20" s="447"/>
      <c r="E20" s="447"/>
      <c r="F20" s="447"/>
      <c r="G20" s="447"/>
      <c r="H20" s="447"/>
      <c r="I20" s="447"/>
      <c r="J20" s="447"/>
      <c r="K20" s="447"/>
      <c r="L20" s="447"/>
      <c r="M20" s="447"/>
      <c r="N20" s="447"/>
      <c r="O20" s="447"/>
      <c r="P20" s="447"/>
    </row>
    <row r="21" spans="1:25">
      <c r="A21" s="447"/>
      <c r="B21" s="447"/>
      <c r="C21" s="447"/>
      <c r="D21" s="447"/>
      <c r="E21" s="447"/>
      <c r="F21" s="447"/>
      <c r="G21" s="447"/>
      <c r="H21" s="447"/>
      <c r="I21" s="447"/>
      <c r="J21" s="447"/>
      <c r="K21" s="447"/>
      <c r="L21" s="447"/>
      <c r="M21" s="447"/>
      <c r="N21" s="447"/>
      <c r="O21" s="447"/>
      <c r="P21" s="447"/>
    </row>
    <row r="22" spans="1:25">
      <c r="A22" s="447"/>
      <c r="B22" s="447"/>
      <c r="C22" s="447"/>
      <c r="D22" s="447"/>
      <c r="E22" s="447"/>
      <c r="F22" s="447"/>
      <c r="G22" s="447"/>
      <c r="H22" s="447"/>
      <c r="I22" s="447"/>
      <c r="J22" s="447"/>
      <c r="K22" s="447"/>
      <c r="L22" s="447"/>
      <c r="M22" s="447"/>
      <c r="N22" s="447"/>
      <c r="O22" s="447"/>
      <c r="P22" s="447"/>
    </row>
    <row r="23" spans="1:25">
      <c r="A23" s="447"/>
      <c r="B23" s="447"/>
      <c r="C23" s="447"/>
      <c r="D23" s="447"/>
      <c r="E23" s="447"/>
      <c r="F23" s="447"/>
      <c r="G23" s="447"/>
      <c r="H23" s="447"/>
      <c r="I23" s="447"/>
      <c r="J23" s="447"/>
      <c r="K23" s="447"/>
      <c r="L23" s="447"/>
      <c r="M23" s="447"/>
      <c r="N23" s="447"/>
      <c r="O23" s="447"/>
      <c r="P23" s="447"/>
    </row>
  </sheetData>
  <sheetProtection password="C1FB" sheet="1" objects="1" scenarios="1" formatCells="0" formatColumns="0" formatRows="0" selectLockedCells="1"/>
  <mergeCells count="31">
    <mergeCell ref="A16:K16"/>
    <mergeCell ref="L16:N16"/>
    <mergeCell ref="A17:K17"/>
    <mergeCell ref="L17:N17"/>
    <mergeCell ref="A13:K13"/>
    <mergeCell ref="L13:N13"/>
    <mergeCell ref="A14:K14"/>
    <mergeCell ref="L14:N14"/>
    <mergeCell ref="A15:K15"/>
    <mergeCell ref="L15:N15"/>
    <mergeCell ref="A10:K10"/>
    <mergeCell ref="L10:N10"/>
    <mergeCell ref="A11:K11"/>
    <mergeCell ref="L11:N11"/>
    <mergeCell ref="A12:K12"/>
    <mergeCell ref="L12:N12"/>
    <mergeCell ref="A7:K7"/>
    <mergeCell ref="L7:N7"/>
    <mergeCell ref="A8:K8"/>
    <mergeCell ref="L8:N8"/>
    <mergeCell ref="A9:K9"/>
    <mergeCell ref="L9:N9"/>
    <mergeCell ref="A5:B5"/>
    <mergeCell ref="C5:G5"/>
    <mergeCell ref="H5:I5"/>
    <mergeCell ref="J5:N5"/>
    <mergeCell ref="A1:N2"/>
    <mergeCell ref="A3:B3"/>
    <mergeCell ref="C3:N3"/>
    <mergeCell ref="A4:B4"/>
    <mergeCell ref="C4:N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tabColor rgb="FF2A4A32"/>
  </sheetPr>
  <dimension ref="A1:AG36"/>
  <sheetViews>
    <sheetView workbookViewId="0">
      <selection activeCell="B16" sqref="B16:C16"/>
    </sheetView>
  </sheetViews>
  <sheetFormatPr defaultColWidth="8.85546875" defaultRowHeight="15"/>
  <cols>
    <col min="1" max="1" width="6" style="215" customWidth="1"/>
    <col min="2" max="2" width="5.85546875" style="215" customWidth="1"/>
    <col min="3" max="6" width="6.7109375" style="215" customWidth="1"/>
    <col min="7" max="7" width="7.42578125" style="215" customWidth="1"/>
    <col min="8" max="8" width="8.28515625" style="215" customWidth="1"/>
    <col min="9" max="10" width="6.7109375" style="215" customWidth="1"/>
    <col min="11" max="12" width="6.42578125" style="215" customWidth="1"/>
    <col min="13" max="13" width="6.28515625" style="215" customWidth="1"/>
    <col min="14" max="14" width="6.140625" style="215" customWidth="1"/>
    <col min="15" max="24" width="8.85546875" style="215"/>
    <col min="25" max="25" width="9.140625" style="215" customWidth="1"/>
    <col min="26" max="33" width="8.85546875" style="215" hidden="1" customWidth="1"/>
    <col min="34" max="16384" width="8.85546875" style="215"/>
  </cols>
  <sheetData>
    <row r="1" spans="1:14" ht="18.75" customHeight="1">
      <c r="A1" s="760" t="s">
        <v>514</v>
      </c>
      <c r="B1" s="760"/>
      <c r="C1" s="760"/>
      <c r="D1" s="760"/>
      <c r="E1" s="760"/>
      <c r="F1" s="760"/>
      <c r="G1" s="760"/>
      <c r="H1" s="760"/>
      <c r="I1" s="760"/>
      <c r="J1" s="760"/>
      <c r="K1" s="760"/>
      <c r="L1" s="760"/>
      <c r="M1" s="760"/>
      <c r="N1" s="760"/>
    </row>
    <row r="2" spans="1:14" ht="42" customHeight="1">
      <c r="A2" s="761" t="s">
        <v>515</v>
      </c>
      <c r="B2" s="761"/>
      <c r="C2" s="761"/>
      <c r="D2" s="761"/>
      <c r="E2" s="761"/>
      <c r="F2" s="761"/>
      <c r="G2" s="761"/>
      <c r="H2" s="761"/>
      <c r="I2" s="761"/>
      <c r="J2" s="761"/>
      <c r="K2" s="761"/>
      <c r="L2" s="761"/>
      <c r="M2" s="761"/>
      <c r="N2" s="761"/>
    </row>
    <row r="3" spans="1:14" ht="15.75">
      <c r="A3" s="762" t="s">
        <v>498</v>
      </c>
      <c r="B3" s="762"/>
      <c r="C3" s="763" t="str">
        <f>UPPER(IF('89 (1) Form'!C3="","",'89 (1) Form'!C3))</f>
        <v>HEERA LAL JAT</v>
      </c>
      <c r="D3" s="763"/>
      <c r="E3" s="763"/>
      <c r="F3" s="763"/>
      <c r="G3" s="763"/>
      <c r="H3" s="763"/>
      <c r="I3" s="763"/>
      <c r="J3" s="763"/>
      <c r="K3" s="763"/>
      <c r="L3" s="763"/>
      <c r="M3" s="763"/>
      <c r="N3" s="763"/>
    </row>
    <row r="4" spans="1:14" ht="15.75">
      <c r="A4" s="762" t="s">
        <v>499</v>
      </c>
      <c r="B4" s="762"/>
      <c r="C4" s="763" t="str">
        <f>UPPER(IF('89 (1) Form'!C4="","",'89 (1) Form'!C4))</f>
        <v/>
      </c>
      <c r="D4" s="763"/>
      <c r="E4" s="763"/>
      <c r="F4" s="763"/>
      <c r="G4" s="763"/>
      <c r="H4" s="763"/>
      <c r="I4" s="763"/>
      <c r="J4" s="763"/>
      <c r="K4" s="763"/>
      <c r="L4" s="763"/>
      <c r="M4" s="763"/>
      <c r="N4" s="763"/>
    </row>
    <row r="5" spans="1:14" ht="17.25" customHeight="1">
      <c r="A5" s="762" t="s">
        <v>163</v>
      </c>
      <c r="B5" s="762"/>
      <c r="C5" s="763" t="str">
        <f>UPPER(IF('89 (1) Form'!C5="","",'89 (1) Form'!C5))</f>
        <v>CKRPS9273E</v>
      </c>
      <c r="D5" s="763"/>
      <c r="E5" s="763"/>
      <c r="F5" s="763"/>
      <c r="G5" s="763"/>
      <c r="H5" s="764" t="s">
        <v>500</v>
      </c>
      <c r="I5" s="764"/>
      <c r="J5" s="763" t="str">
        <f>UPPER(IF('89 (1) Form'!J5="","",'89 (1) Form'!J5))</f>
        <v xml:space="preserve">INDIAN RESIDENT </v>
      </c>
      <c r="K5" s="763"/>
      <c r="L5" s="763"/>
      <c r="M5" s="763"/>
      <c r="N5" s="763"/>
    </row>
    <row r="6" spans="1:14" ht="28.5" customHeight="1">
      <c r="A6" s="765" t="s">
        <v>516</v>
      </c>
      <c r="B6" s="765"/>
      <c r="C6" s="765"/>
      <c r="D6" s="765"/>
      <c r="E6" s="765"/>
      <c r="F6" s="765"/>
      <c r="G6" s="765"/>
      <c r="H6" s="765"/>
      <c r="I6" s="765"/>
      <c r="J6" s="765"/>
      <c r="K6" s="765"/>
      <c r="L6" s="765"/>
      <c r="M6" s="765"/>
      <c r="N6" s="765"/>
    </row>
    <row r="7" spans="1:14" ht="29.25" customHeight="1">
      <c r="A7" s="756" t="s">
        <v>517</v>
      </c>
      <c r="B7" s="756"/>
      <c r="C7" s="756"/>
      <c r="D7" s="756"/>
      <c r="E7" s="756"/>
      <c r="F7" s="756"/>
      <c r="G7" s="756"/>
      <c r="H7" s="756"/>
      <c r="I7" s="756"/>
      <c r="J7" s="756"/>
      <c r="K7" s="756"/>
      <c r="L7" s="757">
        <f>'89 (1) Form'!L9+'89 (1) Form'!L12+'89 (1) Form'!L15</f>
        <v>313688</v>
      </c>
      <c r="M7" s="758"/>
      <c r="N7" s="759"/>
    </row>
    <row r="8" spans="1:14" ht="29.25" customHeight="1">
      <c r="A8" s="756" t="s">
        <v>518</v>
      </c>
      <c r="B8" s="756"/>
      <c r="C8" s="756"/>
      <c r="D8" s="756"/>
      <c r="E8" s="756"/>
      <c r="F8" s="756"/>
      <c r="G8" s="756"/>
      <c r="H8" s="756"/>
      <c r="I8" s="756"/>
      <c r="J8" s="756"/>
      <c r="K8" s="756"/>
      <c r="L8" s="767" t="s">
        <v>519</v>
      </c>
      <c r="M8" s="768"/>
      <c r="N8" s="769"/>
    </row>
    <row r="9" spans="1:14" ht="40.5" customHeight="1">
      <c r="A9" s="756" t="s">
        <v>520</v>
      </c>
      <c r="B9" s="756"/>
      <c r="C9" s="756"/>
      <c r="D9" s="756"/>
      <c r="E9" s="756"/>
      <c r="F9" s="756"/>
      <c r="G9" s="756"/>
      <c r="H9" s="756"/>
      <c r="I9" s="756"/>
      <c r="J9" s="756"/>
      <c r="K9" s="756"/>
      <c r="L9" s="767" t="s">
        <v>519</v>
      </c>
      <c r="M9" s="768"/>
      <c r="N9" s="769"/>
    </row>
    <row r="10" spans="1:14" ht="27.75" customHeight="1">
      <c r="A10" s="756" t="s">
        <v>521</v>
      </c>
      <c r="B10" s="756"/>
      <c r="C10" s="756"/>
      <c r="D10" s="756"/>
      <c r="E10" s="756"/>
      <c r="F10" s="756"/>
      <c r="G10" s="756"/>
      <c r="H10" s="756"/>
      <c r="I10" s="756"/>
      <c r="J10" s="756"/>
      <c r="K10" s="756"/>
      <c r="L10" s="767" t="s">
        <v>519</v>
      </c>
      <c r="M10" s="768"/>
      <c r="N10" s="769"/>
    </row>
    <row r="11" spans="1:14" ht="27.75" customHeight="1">
      <c r="A11" s="756" t="s">
        <v>522</v>
      </c>
      <c r="B11" s="756"/>
      <c r="C11" s="756"/>
      <c r="D11" s="756"/>
      <c r="E11" s="756"/>
      <c r="F11" s="756"/>
      <c r="G11" s="756"/>
      <c r="H11" s="756"/>
      <c r="I11" s="756"/>
      <c r="J11" s="756"/>
      <c r="K11" s="756"/>
      <c r="L11" s="767" t="s">
        <v>523</v>
      </c>
      <c r="M11" s="768"/>
      <c r="N11" s="769"/>
    </row>
    <row r="12" spans="1:14" ht="18" customHeight="1">
      <c r="A12" s="770" t="s">
        <v>524</v>
      </c>
      <c r="B12" s="770"/>
      <c r="C12" s="770"/>
      <c r="D12" s="770"/>
      <c r="E12" s="770"/>
      <c r="F12" s="770"/>
      <c r="G12" s="770"/>
      <c r="H12" s="770"/>
      <c r="I12" s="770"/>
      <c r="J12" s="770"/>
      <c r="K12" s="770"/>
      <c r="L12" s="770"/>
      <c r="M12" s="770"/>
      <c r="N12" s="770"/>
    </row>
    <row r="13" spans="1:14">
      <c r="A13" s="450" t="s">
        <v>525</v>
      </c>
      <c r="B13" s="771" t="str">
        <f>UPPER(IF('89 (1) Form'!C3="","",'89 (1) Form'!C3))</f>
        <v>HEERA LAL JAT</v>
      </c>
      <c r="C13" s="771"/>
      <c r="D13" s="771"/>
      <c r="E13" s="771"/>
      <c r="F13" s="766" t="s">
        <v>526</v>
      </c>
      <c r="G13" s="766"/>
      <c r="H13" s="766"/>
      <c r="I13" s="766"/>
      <c r="J13" s="766"/>
      <c r="K13" s="766"/>
      <c r="L13" s="766"/>
      <c r="M13" s="766"/>
      <c r="N13" s="766"/>
    </row>
    <row r="14" spans="1:14">
      <c r="A14" s="766" t="s">
        <v>527</v>
      </c>
      <c r="B14" s="766"/>
      <c r="C14" s="766"/>
      <c r="D14" s="766"/>
    </row>
    <row r="15" spans="1:14">
      <c r="A15" s="774" t="s">
        <v>528</v>
      </c>
      <c r="B15" s="774"/>
      <c r="C15" s="774"/>
      <c r="D15" s="775">
        <f ca="1">TODAY()</f>
        <v>43166</v>
      </c>
      <c r="E15" s="776"/>
    </row>
    <row r="16" spans="1:14">
      <c r="A16" s="215" t="s">
        <v>529</v>
      </c>
      <c r="B16" s="777"/>
      <c r="C16" s="777"/>
    </row>
    <row r="17" spans="1:29">
      <c r="A17" s="215" t="s">
        <v>530</v>
      </c>
      <c r="B17" s="778"/>
      <c r="C17" s="779"/>
      <c r="K17" s="780" t="s">
        <v>531</v>
      </c>
      <c r="L17" s="780"/>
      <c r="M17" s="780"/>
      <c r="N17" s="780"/>
    </row>
    <row r="18" spans="1:29" ht="8.25" customHeight="1"/>
    <row r="19" spans="1:29" ht="15.75">
      <c r="A19" s="781" t="s">
        <v>532</v>
      </c>
      <c r="B19" s="781"/>
      <c r="C19" s="781"/>
      <c r="D19" s="781"/>
      <c r="E19" s="781"/>
      <c r="F19" s="781"/>
      <c r="G19" s="781"/>
      <c r="H19" s="781"/>
      <c r="I19" s="781"/>
      <c r="J19" s="781"/>
      <c r="K19" s="781"/>
      <c r="L19" s="781"/>
      <c r="M19" s="781"/>
      <c r="N19" s="781"/>
      <c r="Z19" s="215">
        <f>ROUND(IF(L23&lt;=250000,0,IF(L23&gt;=500000,12500,IF(L23&lt;=500000,0+(L23-250000)*0.05))),0)</f>
        <v>12500</v>
      </c>
      <c r="AC19" s="215">
        <f>ROUND(Z19*3%,0)</f>
        <v>375</v>
      </c>
    </row>
    <row r="20" spans="1:29">
      <c r="A20" s="451"/>
      <c r="B20" s="451"/>
      <c r="C20" s="451"/>
      <c r="D20" s="451"/>
      <c r="E20" s="782" t="s">
        <v>533</v>
      </c>
      <c r="F20" s="782"/>
      <c r="G20" s="782"/>
      <c r="H20" s="782"/>
      <c r="I20" s="782"/>
      <c r="J20" s="782"/>
      <c r="K20" s="451"/>
      <c r="L20" s="451"/>
      <c r="M20" s="451"/>
      <c r="N20" s="451"/>
    </row>
    <row r="21" spans="1:29" ht="18.95" customHeight="1">
      <c r="A21" s="783" t="s">
        <v>534</v>
      </c>
      <c r="B21" s="783"/>
      <c r="C21" s="783"/>
      <c r="D21" s="783"/>
      <c r="E21" s="783"/>
      <c r="F21" s="783"/>
      <c r="G21" s="783"/>
      <c r="H21" s="783"/>
      <c r="I21" s="783"/>
      <c r="J21" s="783"/>
      <c r="K21" s="783"/>
      <c r="L21" s="784">
        <f>L23-L22</f>
        <v>299902</v>
      </c>
      <c r="M21" s="784"/>
      <c r="N21" s="784"/>
      <c r="Z21" s="215">
        <f>ROUND(IF(L23&lt;=500000,0,IF(L23&gt;=1000000,100000,IF(L23&lt;=1000000,(L23-500000)*0.2,"0"))),0)</f>
        <v>22718</v>
      </c>
      <c r="AC21" s="215">
        <f>ROUND(Z21*3%,0)</f>
        <v>682</v>
      </c>
    </row>
    <row r="22" spans="1:29" ht="18.95" customHeight="1">
      <c r="A22" s="783" t="s">
        <v>535</v>
      </c>
      <c r="B22" s="783"/>
      <c r="C22" s="783"/>
      <c r="D22" s="783"/>
      <c r="E22" s="783"/>
      <c r="F22" s="783"/>
      <c r="G22" s="783"/>
      <c r="H22" s="783"/>
      <c r="I22" s="783"/>
      <c r="J22" s="783"/>
      <c r="K22" s="783"/>
      <c r="L22" s="785">
        <f>L7</f>
        <v>313688</v>
      </c>
      <c r="M22" s="785"/>
      <c r="N22" s="785"/>
      <c r="Z22" s="215">
        <f>ROUND(IF(L23&gt;1000000,(L23-1000000)*0.3,"0"),0)</f>
        <v>0</v>
      </c>
      <c r="AC22" s="215">
        <f>ROUND(Z22*3%,0)</f>
        <v>0</v>
      </c>
    </row>
    <row r="23" spans="1:29" ht="18.95" customHeight="1">
      <c r="A23" s="772" t="s">
        <v>536</v>
      </c>
      <c r="B23" s="772"/>
      <c r="C23" s="772"/>
      <c r="D23" s="772"/>
      <c r="E23" s="772"/>
      <c r="F23" s="772"/>
      <c r="G23" s="772"/>
      <c r="H23" s="772"/>
      <c r="I23" s="772"/>
      <c r="J23" s="772"/>
      <c r="K23" s="772"/>
      <c r="L23" s="773">
        <f>'89 (1) Form'!L17</f>
        <v>613590</v>
      </c>
      <c r="M23" s="773"/>
      <c r="N23" s="773"/>
      <c r="Z23" s="215">
        <f>ROUND(IF(L23&lt;=250000,0,IF(L23&lt;=500000,(L23-250000)*0.05,IF(L23&lt;=1000000,12500+(L23-500000)*0.2,IF(L23&gt;1000000,112500+(L23-1000000)*0.3,"0")))),0)</f>
        <v>35218</v>
      </c>
      <c r="AA23" s="215">
        <f>ROUND(IF(AND(L23&lt;=350000),Z23-2500,Z23),0)</f>
        <v>35218</v>
      </c>
      <c r="AB23" s="215">
        <f>ROUND(IF(AND(AA23&lt;=0),0,AA23),0)</f>
        <v>35218</v>
      </c>
      <c r="AC23" s="215">
        <f>ROUND(AB23*3%,0)</f>
        <v>1057</v>
      </c>
    </row>
    <row r="24" spans="1:29" ht="18.95" customHeight="1">
      <c r="A24" s="783" t="s">
        <v>537</v>
      </c>
      <c r="B24" s="783"/>
      <c r="C24" s="783"/>
      <c r="D24" s="783"/>
      <c r="E24" s="783"/>
      <c r="F24" s="783"/>
      <c r="G24" s="783"/>
      <c r="H24" s="783"/>
      <c r="I24" s="783"/>
      <c r="J24" s="783"/>
      <c r="K24" s="783"/>
      <c r="L24" s="786">
        <f>AB23+AC23</f>
        <v>36275</v>
      </c>
      <c r="M24" s="786"/>
      <c r="N24" s="786"/>
      <c r="Z24" s="215">
        <f>ROUND(IF(L21&lt;=250000,0,IF(L21&lt;=500000,(L21-250000)*0.05,IF(L21&lt;=1000000,12500+(L21-500000)*0.2,IF(L21&gt;1000000,112500+(L21-1000000)*0.3,"0")))),0)</f>
        <v>2495</v>
      </c>
      <c r="AA24" s="215">
        <f>ROUND(IF(AND(L21&lt;=350000),Z24-2500,Z24),0)</f>
        <v>-5</v>
      </c>
      <c r="AB24" s="215">
        <f>ROUND(IF(AND(AA24&lt;=0),0,AA24),0)</f>
        <v>0</v>
      </c>
      <c r="AC24" s="215">
        <f>ROUND(AB24*3%,0)</f>
        <v>0</v>
      </c>
    </row>
    <row r="25" spans="1:29" ht="18.95" customHeight="1">
      <c r="A25" s="783" t="s">
        <v>538</v>
      </c>
      <c r="B25" s="783"/>
      <c r="C25" s="783"/>
      <c r="D25" s="783"/>
      <c r="E25" s="783"/>
      <c r="F25" s="783"/>
      <c r="G25" s="783"/>
      <c r="H25" s="783"/>
      <c r="I25" s="783"/>
      <c r="J25" s="783"/>
      <c r="K25" s="783"/>
      <c r="L25" s="773">
        <f>AB24+AC24</f>
        <v>0</v>
      </c>
      <c r="M25" s="773"/>
      <c r="N25" s="773"/>
    </row>
    <row r="26" spans="1:29" ht="18.95" customHeight="1">
      <c r="A26" s="783" t="s">
        <v>539</v>
      </c>
      <c r="B26" s="783"/>
      <c r="C26" s="783"/>
      <c r="D26" s="783"/>
      <c r="E26" s="783"/>
      <c r="F26" s="783"/>
      <c r="G26" s="783"/>
      <c r="H26" s="783"/>
      <c r="I26" s="783"/>
      <c r="J26" s="783"/>
      <c r="K26" s="783"/>
      <c r="L26" s="773">
        <f>L24-L25</f>
        <v>36275</v>
      </c>
      <c r="M26" s="773"/>
      <c r="N26" s="773"/>
    </row>
    <row r="27" spans="1:29" ht="18.95" customHeight="1">
      <c r="A27" s="783" t="s">
        <v>540</v>
      </c>
      <c r="B27" s="783"/>
      <c r="C27" s="783"/>
      <c r="D27" s="783"/>
      <c r="E27" s="783"/>
      <c r="F27" s="783"/>
      <c r="G27" s="783"/>
      <c r="H27" s="783"/>
      <c r="I27" s="783"/>
      <c r="J27" s="783"/>
      <c r="K27" s="783"/>
      <c r="L27" s="787">
        <f>M36</f>
        <v>11418</v>
      </c>
      <c r="M27" s="787"/>
      <c r="N27" s="787"/>
    </row>
    <row r="28" spans="1:29" ht="25.5" customHeight="1">
      <c r="A28" s="772" t="s">
        <v>541</v>
      </c>
      <c r="B28" s="772"/>
      <c r="C28" s="772"/>
      <c r="D28" s="772"/>
      <c r="E28" s="772"/>
      <c r="F28" s="772"/>
      <c r="G28" s="772"/>
      <c r="H28" s="772"/>
      <c r="I28" s="772"/>
      <c r="J28" s="772"/>
      <c r="K28" s="772"/>
      <c r="L28" s="788">
        <f>L26-L27</f>
        <v>24857</v>
      </c>
      <c r="M28" s="788"/>
      <c r="N28" s="788"/>
    </row>
    <row r="29" spans="1:29" ht="6.75" customHeight="1"/>
    <row r="30" spans="1:29">
      <c r="A30" s="789" t="s">
        <v>542</v>
      </c>
      <c r="B30" s="789"/>
      <c r="C30" s="789"/>
      <c r="D30" s="789"/>
      <c r="E30" s="789"/>
      <c r="F30" s="789"/>
      <c r="G30" s="789"/>
      <c r="H30" s="789"/>
      <c r="I30" s="789"/>
      <c r="J30" s="789"/>
      <c r="K30" s="789"/>
      <c r="L30" s="789"/>
      <c r="M30" s="789"/>
      <c r="N30" s="789"/>
    </row>
    <row r="31" spans="1:29" s="452" customFormat="1" ht="108.75" customHeight="1">
      <c r="A31" s="790" t="s">
        <v>543</v>
      </c>
      <c r="B31" s="790"/>
      <c r="C31" s="790" t="s">
        <v>544</v>
      </c>
      <c r="D31" s="790"/>
      <c r="E31" s="790" t="s">
        <v>545</v>
      </c>
      <c r="F31" s="790"/>
      <c r="G31" s="790" t="s">
        <v>546</v>
      </c>
      <c r="H31" s="790"/>
      <c r="I31" s="790" t="s">
        <v>547</v>
      </c>
      <c r="J31" s="790"/>
      <c r="K31" s="790" t="s">
        <v>548</v>
      </c>
      <c r="L31" s="790"/>
      <c r="M31" s="790" t="s">
        <v>549</v>
      </c>
      <c r="N31" s="790"/>
    </row>
    <row r="32" spans="1:29">
      <c r="A32" s="764">
        <v>1</v>
      </c>
      <c r="B32" s="764"/>
      <c r="C32" s="764">
        <v>2</v>
      </c>
      <c r="D32" s="764"/>
      <c r="E32" s="764">
        <v>3</v>
      </c>
      <c r="F32" s="764"/>
      <c r="G32" s="764">
        <v>4</v>
      </c>
      <c r="H32" s="764"/>
      <c r="I32" s="764">
        <v>5</v>
      </c>
      <c r="J32" s="764"/>
      <c r="K32" s="764">
        <v>6</v>
      </c>
      <c r="L32" s="764"/>
      <c r="M32" s="764">
        <v>7</v>
      </c>
      <c r="N32" s="764"/>
    </row>
    <row r="33" spans="1:31" s="208" customFormat="1" ht="18.95" customHeight="1">
      <c r="A33" s="791" t="s">
        <v>550</v>
      </c>
      <c r="B33" s="791"/>
      <c r="C33" s="792">
        <f>ROUND('89 (1) Form'!L8,-1)</f>
        <v>135900</v>
      </c>
      <c r="D33" s="789"/>
      <c r="E33" s="792">
        <f>ROUND('89 (1) Form'!L9,-1)</f>
        <v>86840</v>
      </c>
      <c r="F33" s="789"/>
      <c r="G33" s="792">
        <f>C33+E33</f>
        <v>222740</v>
      </c>
      <c r="H33" s="789"/>
      <c r="I33" s="789">
        <f>Z33+AD33</f>
        <v>0</v>
      </c>
      <c r="J33" s="789"/>
      <c r="K33" s="789">
        <f>AC33+AE33</f>
        <v>0</v>
      </c>
      <c r="L33" s="789"/>
      <c r="M33" s="789">
        <f>K33-I33</f>
        <v>0</v>
      </c>
      <c r="N33" s="789"/>
      <c r="Z33" s="208">
        <f>ROUND(IF(C33&lt;=270000,0,IF(C33&lt;=500000,(C33-270000)*0.1,IF(C33&lt;=1000000,23000+(C33-500000)*0.2,IF(C33&gt;1000000,123000+(C33-1000000)*0.3,"0")))),0)</f>
        <v>0</v>
      </c>
      <c r="AC33" s="208">
        <f>ROUND(IF(G33&lt;=270000,0,IF(G33&lt;=500000,(G33-270000)*0.1,IF(G33&lt;=1000000,23000+(G33-500000)*0.2,IF(G33&gt;1000000,123000+(G33-1000000)*0.3,"0")))),0)</f>
        <v>0</v>
      </c>
      <c r="AD33" s="208">
        <f>ROUND(Z33*3%,0)</f>
        <v>0</v>
      </c>
      <c r="AE33" s="208">
        <f t="shared" ref="AE33:AE35" si="0">ROUND(AC33*3%,0)</f>
        <v>0</v>
      </c>
    </row>
    <row r="34" spans="1:31" s="208" customFormat="1" ht="18.95" customHeight="1">
      <c r="A34" s="791" t="s">
        <v>551</v>
      </c>
      <c r="B34" s="791"/>
      <c r="C34" s="792">
        <f>ROUND('89 (1) Form'!L11,-1)</f>
        <v>154020</v>
      </c>
      <c r="D34" s="789"/>
      <c r="E34" s="792">
        <f>ROUND('89 (1) Form'!L12,-1)</f>
        <v>208810</v>
      </c>
      <c r="F34" s="789"/>
      <c r="G34" s="792">
        <f>C34+E34</f>
        <v>362830</v>
      </c>
      <c r="H34" s="789"/>
      <c r="I34" s="789">
        <f>Z34+AD34</f>
        <v>0</v>
      </c>
      <c r="J34" s="789"/>
      <c r="K34" s="789">
        <f>AC34+AE34</f>
        <v>9561</v>
      </c>
      <c r="L34" s="789"/>
      <c r="M34" s="789">
        <f>K34-I34</f>
        <v>9561</v>
      </c>
      <c r="N34" s="789"/>
      <c r="Z34" s="208">
        <f>ROUND(IF(C34&lt;=270000,0,IF(C34&lt;=500000,(C34-270000)*0.1,IF(C34&lt;=1000000,23000+(C34-500000)*0.2,IF(C34&gt;1000000,123000+(C34-1000000)*0.3,"0")))),0)</f>
        <v>0</v>
      </c>
      <c r="AC34" s="208">
        <f>ROUND(IF(G34&lt;=270000,0,IF(G34&lt;=500000,(G34-270000)*0.1,IF(G34&lt;=1000000,23000+(G34-500000)*0.2,IF(G34&gt;1000000,123000+(G34-1000000)*0.3,"0")))),0)</f>
        <v>9283</v>
      </c>
      <c r="AD34" s="208">
        <f>ROUND(Z34*3%,0)</f>
        <v>0</v>
      </c>
      <c r="AE34" s="208">
        <f t="shared" si="0"/>
        <v>278</v>
      </c>
    </row>
    <row r="35" spans="1:31" s="208" customFormat="1" ht="18.95" customHeight="1">
      <c r="A35" s="791" t="s">
        <v>552</v>
      </c>
      <c r="B35" s="791"/>
      <c r="C35" s="792">
        <f>ROUND('89 (1) Form'!L14,-1)</f>
        <v>378710</v>
      </c>
      <c r="D35" s="789"/>
      <c r="E35" s="792">
        <f>ROUND('89 (1) Form'!L15,-1)</f>
        <v>18030</v>
      </c>
      <c r="F35" s="792"/>
      <c r="G35" s="792">
        <f>C35+E35</f>
        <v>396740</v>
      </c>
      <c r="H35" s="792"/>
      <c r="I35" s="789">
        <f>Z35+AD35</f>
        <v>8107</v>
      </c>
      <c r="J35" s="789"/>
      <c r="K35" s="789">
        <f>AC35+AE35</f>
        <v>9964</v>
      </c>
      <c r="L35" s="789"/>
      <c r="M35" s="789">
        <f>K35-I35</f>
        <v>1857</v>
      </c>
      <c r="N35" s="789"/>
      <c r="Z35" s="208">
        <f>ROUND(IF(C35&lt;=300000,0,IF(C35&lt;=500000,(C35-300000)*0.1,IF(C35&lt;=1000000,20000+(C35-500000)*0.2,IF(C35&gt;1000000,120000+(C35-1000000)*0.3,"0")))),0)</f>
        <v>7871</v>
      </c>
      <c r="AC35" s="208">
        <f>ROUND(IF(G35&lt;=300000,0,IF(G35&lt;=500000,(G35-300000)*0.1,IF(G35&lt;=1000000,20000+(G35-500000)*0.2,IF(G35&gt;1000000,120000+(G35-1000000)*0.3,"0")))),0)</f>
        <v>9674</v>
      </c>
      <c r="AD35" s="208">
        <f>ROUND(Z35*3%,0)</f>
        <v>236</v>
      </c>
      <c r="AE35" s="208">
        <f t="shared" si="0"/>
        <v>290</v>
      </c>
    </row>
    <row r="36" spans="1:31" ht="21" customHeight="1">
      <c r="A36" s="793" t="s">
        <v>5</v>
      </c>
      <c r="B36" s="794"/>
      <c r="C36" s="795"/>
      <c r="D36" s="796"/>
      <c r="E36" s="795"/>
      <c r="F36" s="796"/>
      <c r="G36" s="795"/>
      <c r="H36" s="796"/>
      <c r="I36" s="795"/>
      <c r="J36" s="796"/>
      <c r="K36" s="795"/>
      <c r="L36" s="796"/>
      <c r="M36" s="797">
        <f>SUM(M33:N35)</f>
        <v>11418</v>
      </c>
      <c r="N36" s="798"/>
    </row>
  </sheetData>
  <sheetProtection password="C1FB" sheet="1" objects="1" scenarios="1" formatCells="0" formatColumns="0" formatRows="0" selectLockedCells="1"/>
  <mergeCells count="91">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2018-03-07T03:00:20Z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