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autoCompressPictures="0" defaultThemeVersion="124226"/>
  <bookViews>
    <workbookView xWindow="1605" yWindow="0" windowWidth="20730" windowHeight="11760"/>
  </bookViews>
  <sheets>
    <sheet name="Developer's Desk" sheetId="3" r:id="rId1"/>
    <sheet name="NPS Version" sheetId="1" r:id="rId2"/>
    <sheet name="GPF Version" sheetId="2" r:id="rId3"/>
  </sheets>
  <definedNames>
    <definedName name="_xlnm._FilterDatabase" localSheetId="2" hidden="1">'GPF Version'!$A$3:$Y$3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1" l="1"/>
  <c r="M39" i="1"/>
  <c r="L16" i="2"/>
  <c r="O16" i="2"/>
  <c r="B13" i="2"/>
  <c r="P125" i="2"/>
  <c r="P16" i="2"/>
  <c r="L239" i="2"/>
  <c r="L222" i="2"/>
  <c r="L211" i="2"/>
  <c r="L240" i="2"/>
  <c r="L241" i="2"/>
  <c r="L242" i="2"/>
  <c r="L243" i="2"/>
  <c r="L244" i="2"/>
  <c r="L245" i="2"/>
  <c r="L246" i="2"/>
  <c r="L249" i="2"/>
  <c r="L250" i="2"/>
  <c r="L251" i="2"/>
  <c r="L252" i="2"/>
  <c r="L253" i="2"/>
  <c r="L255" i="2"/>
  <c r="L256" i="2"/>
  <c r="L257" i="2"/>
  <c r="L258" i="2"/>
  <c r="L259" i="2"/>
  <c r="L260" i="2"/>
  <c r="L261" i="2"/>
  <c r="L262" i="2"/>
  <c r="L263" i="2"/>
  <c r="L266" i="2"/>
  <c r="L267" i="2"/>
  <c r="L268" i="2"/>
  <c r="L269" i="2"/>
  <c r="L271" i="2"/>
  <c r="L273" i="2"/>
  <c r="L272" i="2"/>
  <c r="L274" i="2"/>
  <c r="L275" i="2"/>
  <c r="L276" i="2"/>
  <c r="L277" i="2"/>
  <c r="L279" i="2"/>
  <c r="L278" i="2"/>
  <c r="L280" i="2"/>
  <c r="L283" i="2"/>
  <c r="L284" i="2"/>
  <c r="L285" i="2"/>
  <c r="L286" i="2"/>
  <c r="L288" i="2"/>
  <c r="L290" i="2"/>
  <c r="L289" i="2"/>
  <c r="L291" i="2"/>
  <c r="L292" i="2"/>
  <c r="L293" i="2"/>
  <c r="L294" i="2"/>
  <c r="L295" i="2"/>
  <c r="L296" i="2"/>
  <c r="L300" i="2"/>
  <c r="L297" i="2"/>
  <c r="L301" i="2"/>
  <c r="L302" i="2"/>
  <c r="L303" i="2"/>
  <c r="L305" i="2"/>
  <c r="L307" i="2"/>
  <c r="L306" i="2"/>
  <c r="B263" i="2"/>
  <c r="B266" i="2"/>
  <c r="B267" i="2"/>
  <c r="B268" i="2"/>
  <c r="B269" i="2"/>
  <c r="B271" i="2"/>
  <c r="B273" i="2"/>
  <c r="B274" i="2"/>
  <c r="B275" i="2"/>
  <c r="B276" i="2"/>
  <c r="B277" i="2"/>
  <c r="B279" i="2"/>
  <c r="B280" i="2"/>
  <c r="B283" i="2"/>
  <c r="B284" i="2"/>
  <c r="B285" i="2"/>
  <c r="B286" i="2"/>
  <c r="B288" i="2"/>
  <c r="B290" i="2"/>
  <c r="B291" i="2"/>
  <c r="B292" i="2"/>
  <c r="B293" i="2"/>
  <c r="B294" i="2"/>
  <c r="B295" i="2"/>
  <c r="B296" i="2"/>
  <c r="B300" i="2"/>
  <c r="B301" i="2"/>
  <c r="B302" i="2"/>
  <c r="B303" i="2"/>
  <c r="B305" i="2"/>
  <c r="B307" i="2"/>
  <c r="B308" i="2"/>
  <c r="B309" i="2"/>
  <c r="D309" i="2"/>
  <c r="D305" i="2"/>
  <c r="D306" i="2"/>
  <c r="F306" i="2"/>
  <c r="H306" i="2"/>
  <c r="I306" i="2"/>
  <c r="K306" i="2"/>
  <c r="B178" i="2"/>
  <c r="B181" i="2"/>
  <c r="B182" i="2"/>
  <c r="B183" i="2"/>
  <c r="B184" i="2"/>
  <c r="B186" i="2"/>
  <c r="B188" i="2"/>
  <c r="B189" i="2"/>
  <c r="B190" i="2"/>
  <c r="B191" i="2"/>
  <c r="B192" i="2"/>
  <c r="B193" i="2"/>
  <c r="B195" i="2"/>
  <c r="B198" i="2"/>
  <c r="B199" i="2"/>
  <c r="B200" i="2"/>
  <c r="B201" i="2"/>
  <c r="B203" i="2"/>
  <c r="B205" i="2"/>
  <c r="B206" i="2"/>
  <c r="B207" i="2"/>
  <c r="B208" i="2"/>
  <c r="B209" i="2"/>
  <c r="B211" i="2"/>
  <c r="B212" i="2"/>
  <c r="B215" i="2"/>
  <c r="B216" i="2"/>
  <c r="B217" i="2"/>
  <c r="B218" i="2"/>
  <c r="B220" i="2"/>
  <c r="B222" i="2"/>
  <c r="B223" i="2"/>
  <c r="B224" i="2"/>
  <c r="B225" i="2"/>
  <c r="B226" i="2"/>
  <c r="B227" i="2"/>
  <c r="B229" i="2"/>
  <c r="B232" i="2"/>
  <c r="B233" i="2"/>
  <c r="B234" i="2"/>
  <c r="B235" i="2"/>
  <c r="B237" i="2"/>
  <c r="B239" i="2"/>
  <c r="D239" i="2"/>
  <c r="D237" i="2"/>
  <c r="D238" i="2"/>
  <c r="F238" i="2"/>
  <c r="H238" i="2"/>
  <c r="I238" i="2"/>
  <c r="K238" i="2"/>
  <c r="L238" i="2"/>
  <c r="T306" i="2"/>
  <c r="U306" i="2"/>
  <c r="B243" i="2"/>
  <c r="B245" i="2"/>
  <c r="B246" i="2"/>
  <c r="B249" i="2"/>
  <c r="B250" i="2"/>
  <c r="B251" i="2"/>
  <c r="B252" i="2"/>
  <c r="B255" i="2"/>
  <c r="B256" i="2"/>
  <c r="B257" i="2"/>
  <c r="B258" i="2"/>
  <c r="B259" i="2"/>
  <c r="B260" i="2"/>
  <c r="B262" i="2"/>
  <c r="B310" i="2"/>
  <c r="D313" i="2"/>
  <c r="B318" i="2"/>
  <c r="I318" i="2"/>
  <c r="B319" i="2"/>
  <c r="I319" i="2"/>
  <c r="B320" i="2"/>
  <c r="I320" i="2"/>
  <c r="B321" i="2"/>
  <c r="I321" i="2"/>
  <c r="I322" i="2"/>
  <c r="P128" i="2"/>
  <c r="P129" i="2"/>
  <c r="P130" i="2"/>
  <c r="P131" i="2"/>
  <c r="P134" i="2"/>
  <c r="P135" i="2"/>
  <c r="P136" i="2"/>
  <c r="P137" i="2"/>
  <c r="P138" i="2"/>
  <c r="P139" i="2"/>
  <c r="P140" i="2"/>
  <c r="P142" i="2"/>
  <c r="P145" i="2"/>
  <c r="P146" i="2"/>
  <c r="P147" i="2"/>
  <c r="P148" i="2"/>
  <c r="P150" i="2"/>
  <c r="P151" i="2"/>
  <c r="P152" i="2"/>
  <c r="P153" i="2"/>
  <c r="P154" i="2"/>
  <c r="P156" i="2"/>
  <c r="M117" i="2"/>
  <c r="M118" i="2"/>
  <c r="M119" i="2"/>
  <c r="M120" i="2"/>
  <c r="M122" i="2"/>
  <c r="M123" i="2"/>
  <c r="M125" i="2"/>
  <c r="M128" i="2"/>
  <c r="M129" i="2"/>
  <c r="M130" i="2"/>
  <c r="M131" i="2"/>
  <c r="M134" i="2"/>
  <c r="M135" i="2"/>
  <c r="M136" i="2"/>
  <c r="M137" i="2"/>
  <c r="M138" i="2"/>
  <c r="M139" i="2"/>
  <c r="M140" i="2"/>
  <c r="M142" i="2"/>
  <c r="M145" i="2"/>
  <c r="M146" i="2"/>
  <c r="M147" i="2"/>
  <c r="M148" i="2"/>
  <c r="M150" i="2"/>
  <c r="M151" i="2"/>
  <c r="M152" i="2"/>
  <c r="M153" i="2"/>
  <c r="M154" i="2"/>
  <c r="M156" i="2"/>
  <c r="L101" i="2"/>
  <c r="L102" i="2"/>
  <c r="L104" i="2"/>
  <c r="L105" i="2"/>
  <c r="L106" i="2"/>
  <c r="L107" i="2"/>
  <c r="L110" i="2"/>
  <c r="L111" i="2"/>
  <c r="L112" i="2"/>
  <c r="L114" i="2"/>
  <c r="L116" i="2"/>
  <c r="L117" i="2"/>
  <c r="L118" i="2"/>
  <c r="L119" i="2"/>
  <c r="L120" i="2"/>
  <c r="L122" i="2"/>
  <c r="L123" i="2"/>
  <c r="L125" i="2"/>
  <c r="L128" i="2"/>
  <c r="L129" i="2"/>
  <c r="L130" i="2"/>
  <c r="L131" i="2"/>
  <c r="L134" i="2"/>
  <c r="L135" i="2"/>
  <c r="L136" i="2"/>
  <c r="L137" i="2"/>
  <c r="L138" i="2"/>
  <c r="L139" i="2"/>
  <c r="L140" i="2"/>
  <c r="L142" i="2"/>
  <c r="L145" i="2"/>
  <c r="L146" i="2"/>
  <c r="L147" i="2"/>
  <c r="L148" i="2"/>
  <c r="L150" i="2"/>
  <c r="L151" i="2"/>
  <c r="L152" i="2"/>
  <c r="L153" i="2"/>
  <c r="L154" i="2"/>
  <c r="L156" i="2"/>
  <c r="B152" i="2"/>
  <c r="B153" i="2"/>
  <c r="B154" i="2"/>
  <c r="B156" i="2"/>
  <c r="D156" i="2"/>
  <c r="D154" i="2"/>
  <c r="D155" i="2"/>
  <c r="H156" i="2"/>
  <c r="H154" i="2"/>
  <c r="H155" i="2"/>
  <c r="K155" i="2"/>
  <c r="L155" i="2"/>
  <c r="T155" i="2"/>
  <c r="U155" i="2"/>
  <c r="D46" i="2"/>
  <c r="F46" i="2"/>
  <c r="H46" i="2"/>
  <c r="K46" i="2"/>
  <c r="T46" i="2"/>
  <c r="U46" i="2"/>
  <c r="D63" i="2"/>
  <c r="F63" i="2"/>
  <c r="H63" i="2"/>
  <c r="K63" i="2"/>
  <c r="T63" i="2"/>
  <c r="U63" i="2"/>
  <c r="D81" i="2"/>
  <c r="F81" i="2"/>
  <c r="H81" i="2"/>
  <c r="K81" i="2"/>
  <c r="T81" i="2"/>
  <c r="U81" i="2"/>
  <c r="D98" i="2"/>
  <c r="F98" i="2"/>
  <c r="H98" i="2"/>
  <c r="K98" i="2"/>
  <c r="T98" i="2"/>
  <c r="U98" i="2"/>
  <c r="D115" i="2"/>
  <c r="F115" i="2"/>
  <c r="H115" i="2"/>
  <c r="K115" i="2"/>
  <c r="T115" i="2"/>
  <c r="U115" i="2"/>
  <c r="D133" i="2"/>
  <c r="F133" i="2"/>
  <c r="H133" i="2"/>
  <c r="K133" i="2"/>
  <c r="T133" i="2"/>
  <c r="U133" i="2"/>
  <c r="D149" i="2"/>
  <c r="F149" i="2"/>
  <c r="H149" i="2"/>
  <c r="K149" i="2"/>
  <c r="T149" i="2"/>
  <c r="U149" i="2"/>
  <c r="D169" i="2"/>
  <c r="F169" i="2"/>
  <c r="H169" i="2"/>
  <c r="K169" i="2"/>
  <c r="T169" i="2"/>
  <c r="U169" i="2"/>
  <c r="D185" i="2"/>
  <c r="F185" i="2"/>
  <c r="H185" i="2"/>
  <c r="K185" i="2"/>
  <c r="T185" i="2"/>
  <c r="U185" i="2"/>
  <c r="D202" i="2"/>
  <c r="F202" i="2"/>
  <c r="H202" i="2"/>
  <c r="K202" i="2"/>
  <c r="T202" i="2"/>
  <c r="U202" i="2"/>
  <c r="D219" i="2"/>
  <c r="F219" i="2"/>
  <c r="H219" i="2"/>
  <c r="K219" i="2"/>
  <c r="T219" i="2"/>
  <c r="U219" i="2"/>
  <c r="D236" i="2"/>
  <c r="F236" i="2"/>
  <c r="H236" i="2"/>
  <c r="K236" i="2"/>
  <c r="T236" i="2"/>
  <c r="U236" i="2"/>
  <c r="D254" i="2"/>
  <c r="F254" i="2"/>
  <c r="H254" i="2"/>
  <c r="K254" i="2"/>
  <c r="T254" i="2"/>
  <c r="U254" i="2"/>
  <c r="D270" i="2"/>
  <c r="F270" i="2"/>
  <c r="H270" i="2"/>
  <c r="K270" i="2"/>
  <c r="T270" i="2"/>
  <c r="U270" i="2"/>
  <c r="D287" i="2"/>
  <c r="F287" i="2"/>
  <c r="H287" i="2"/>
  <c r="K287" i="2"/>
  <c r="T287" i="2"/>
  <c r="U287" i="2"/>
  <c r="D304" i="2"/>
  <c r="F304" i="2"/>
  <c r="H304" i="2"/>
  <c r="K304" i="2"/>
  <c r="T304" i="2"/>
  <c r="U304" i="2"/>
  <c r="D316" i="2"/>
  <c r="F316" i="2"/>
  <c r="H316" i="2"/>
  <c r="K316" i="2"/>
  <c r="T316" i="2"/>
  <c r="U316" i="2"/>
  <c r="D322" i="2"/>
  <c r="F322" i="2"/>
  <c r="H322" i="2"/>
  <c r="K322" i="2"/>
  <c r="T322" i="2"/>
  <c r="U322" i="2"/>
  <c r="I317" i="2"/>
  <c r="B174" i="2"/>
  <c r="B175" i="2"/>
  <c r="B177" i="2"/>
  <c r="L308" i="2"/>
  <c r="L309" i="2"/>
  <c r="L310" i="2"/>
  <c r="L311" i="2"/>
  <c r="L312" i="2"/>
  <c r="L313" i="2"/>
  <c r="B311" i="2"/>
  <c r="B312" i="2"/>
  <c r="D320" i="2"/>
  <c r="F320" i="2"/>
  <c r="H320" i="2"/>
  <c r="K320" i="2"/>
  <c r="L317" i="2"/>
  <c r="L320" i="2"/>
  <c r="M188" i="2"/>
  <c r="M189" i="2"/>
  <c r="M190" i="2"/>
  <c r="M191" i="2"/>
  <c r="M192" i="2"/>
  <c r="M193" i="2"/>
  <c r="M195" i="2"/>
  <c r="M198" i="2"/>
  <c r="M199" i="2"/>
  <c r="M200" i="2"/>
  <c r="M201" i="2"/>
  <c r="M203" i="2"/>
  <c r="M205" i="2"/>
  <c r="M206" i="2"/>
  <c r="M207" i="2"/>
  <c r="M208" i="2"/>
  <c r="M209" i="2"/>
  <c r="M211" i="2"/>
  <c r="M212" i="2"/>
  <c r="M215" i="2"/>
  <c r="M216" i="2"/>
  <c r="M217" i="2"/>
  <c r="M218" i="2"/>
  <c r="M220" i="2"/>
  <c r="M222" i="2"/>
  <c r="M223" i="2"/>
  <c r="M224" i="2"/>
  <c r="M225" i="2"/>
  <c r="M226" i="2"/>
  <c r="M227" i="2"/>
  <c r="M229" i="2"/>
  <c r="M232" i="2"/>
  <c r="M233" i="2"/>
  <c r="M234" i="2"/>
  <c r="M235" i="2"/>
  <c r="M237" i="2"/>
  <c r="M239" i="2"/>
  <c r="M240" i="2"/>
  <c r="M241" i="2"/>
  <c r="M242" i="2"/>
  <c r="M243" i="2"/>
  <c r="M245" i="2"/>
  <c r="M246" i="2"/>
  <c r="M249" i="2"/>
  <c r="M250" i="2"/>
  <c r="M251" i="2"/>
  <c r="M252" i="2"/>
  <c r="M255" i="2"/>
  <c r="M256" i="2"/>
  <c r="M257" i="2"/>
  <c r="M258" i="2"/>
  <c r="M259" i="2"/>
  <c r="M260" i="2"/>
  <c r="M262" i="2"/>
  <c r="M263" i="2"/>
  <c r="M266" i="2"/>
  <c r="M267" i="2"/>
  <c r="M268" i="2"/>
  <c r="M269" i="2"/>
  <c r="M271" i="2"/>
  <c r="M273" i="2"/>
  <c r="M274" i="2"/>
  <c r="M275" i="2"/>
  <c r="M276" i="2"/>
  <c r="M277" i="2"/>
  <c r="M279" i="2"/>
  <c r="M280" i="2"/>
  <c r="M283" i="2"/>
  <c r="M284" i="2"/>
  <c r="M285" i="2"/>
  <c r="M286" i="2"/>
  <c r="M288" i="2"/>
  <c r="M290" i="2"/>
  <c r="M291" i="2"/>
  <c r="M292" i="2"/>
  <c r="M293" i="2"/>
  <c r="M294" i="2"/>
  <c r="M295" i="2"/>
  <c r="M296" i="2"/>
  <c r="M300" i="2"/>
  <c r="M301" i="2"/>
  <c r="M302" i="2"/>
  <c r="M303" i="2"/>
  <c r="M305" i="2"/>
  <c r="M307" i="2"/>
  <c r="M308" i="2"/>
  <c r="M309" i="2"/>
  <c r="M310" i="2"/>
  <c r="M311" i="2"/>
  <c r="M312" i="2"/>
  <c r="M317" i="2"/>
  <c r="M320" i="2"/>
  <c r="O212" i="2"/>
  <c r="O215" i="2"/>
  <c r="O216" i="2"/>
  <c r="O217" i="2"/>
  <c r="O218" i="2"/>
  <c r="O220" i="2"/>
  <c r="O222" i="2"/>
  <c r="O223" i="2"/>
  <c r="O224" i="2"/>
  <c r="O225" i="2"/>
  <c r="O226" i="2"/>
  <c r="O227" i="2"/>
  <c r="O229" i="2"/>
  <c r="O232" i="2"/>
  <c r="O233" i="2"/>
  <c r="O234" i="2"/>
  <c r="O235" i="2"/>
  <c r="O237" i="2"/>
  <c r="O239" i="2"/>
  <c r="O240" i="2"/>
  <c r="O241" i="2"/>
  <c r="O242" i="2"/>
  <c r="O243" i="2"/>
  <c r="O245" i="2"/>
  <c r="O246" i="2"/>
  <c r="O249" i="2"/>
  <c r="O250" i="2"/>
  <c r="O251" i="2"/>
  <c r="O252" i="2"/>
  <c r="O255" i="2"/>
  <c r="O256" i="2"/>
  <c r="O257" i="2"/>
  <c r="O258" i="2"/>
  <c r="O259" i="2"/>
  <c r="O260" i="2"/>
  <c r="O262" i="2"/>
  <c r="O263" i="2"/>
  <c r="O266" i="2"/>
  <c r="O267" i="2"/>
  <c r="O268" i="2"/>
  <c r="O269" i="2"/>
  <c r="O271" i="2"/>
  <c r="O273" i="2"/>
  <c r="O274" i="2"/>
  <c r="O275" i="2"/>
  <c r="O276" i="2"/>
  <c r="O277" i="2"/>
  <c r="O279" i="2"/>
  <c r="O280" i="2"/>
  <c r="O283" i="2"/>
  <c r="O284" i="2"/>
  <c r="O285" i="2"/>
  <c r="O286" i="2"/>
  <c r="O288" i="2"/>
  <c r="O290" i="2"/>
  <c r="O291" i="2"/>
  <c r="O292" i="2"/>
  <c r="O293" i="2"/>
  <c r="O294" i="2"/>
  <c r="O295" i="2"/>
  <c r="O296" i="2"/>
  <c r="O300" i="2"/>
  <c r="O301" i="2"/>
  <c r="O302" i="2"/>
  <c r="O303" i="2"/>
  <c r="O305" i="2"/>
  <c r="O307" i="2"/>
  <c r="O308" i="2"/>
  <c r="O309" i="2"/>
  <c r="O310" i="2"/>
  <c r="O311" i="2"/>
  <c r="O312" i="2"/>
  <c r="O317" i="2"/>
  <c r="O320" i="2"/>
  <c r="P226" i="2"/>
  <c r="P227" i="2"/>
  <c r="P229" i="2"/>
  <c r="P232" i="2"/>
  <c r="P233" i="2"/>
  <c r="P234" i="2"/>
  <c r="P235" i="2"/>
  <c r="P237" i="2"/>
  <c r="P239" i="2"/>
  <c r="P240" i="2"/>
  <c r="P241" i="2"/>
  <c r="P242" i="2"/>
  <c r="P243" i="2"/>
  <c r="P245" i="2"/>
  <c r="P246" i="2"/>
  <c r="P249" i="2"/>
  <c r="P250" i="2"/>
  <c r="P251" i="2"/>
  <c r="P252" i="2"/>
  <c r="P255" i="2"/>
  <c r="P256" i="2"/>
  <c r="P257" i="2"/>
  <c r="P258" i="2"/>
  <c r="P259" i="2"/>
  <c r="P260" i="2"/>
  <c r="P262" i="2"/>
  <c r="P263" i="2"/>
  <c r="P266" i="2"/>
  <c r="P267" i="2"/>
  <c r="P268" i="2"/>
  <c r="P269" i="2"/>
  <c r="P271" i="2"/>
  <c r="P273" i="2"/>
  <c r="P274" i="2"/>
  <c r="P275" i="2"/>
  <c r="P276" i="2"/>
  <c r="P277" i="2"/>
  <c r="P279" i="2"/>
  <c r="P280" i="2"/>
  <c r="P283" i="2"/>
  <c r="P284" i="2"/>
  <c r="P285" i="2"/>
  <c r="P286" i="2"/>
  <c r="P288" i="2"/>
  <c r="P290" i="2"/>
  <c r="P291" i="2"/>
  <c r="P292" i="2"/>
  <c r="P293" i="2"/>
  <c r="P294" i="2"/>
  <c r="P295" i="2"/>
  <c r="P296" i="2"/>
  <c r="P300" i="2"/>
  <c r="P301" i="2"/>
  <c r="P302" i="2"/>
  <c r="P303" i="2"/>
  <c r="P305" i="2"/>
  <c r="P307" i="2"/>
  <c r="P308" i="2"/>
  <c r="P309" i="2"/>
  <c r="P310" i="2"/>
  <c r="P311" i="2"/>
  <c r="P312" i="2"/>
  <c r="P317" i="2"/>
  <c r="P320" i="2"/>
  <c r="T320" i="2"/>
  <c r="U320" i="2"/>
  <c r="D319" i="2"/>
  <c r="F319" i="2"/>
  <c r="H319" i="2"/>
  <c r="K319" i="2"/>
  <c r="L319" i="2"/>
  <c r="M319" i="2"/>
  <c r="O319" i="2"/>
  <c r="P319" i="2"/>
  <c r="T319" i="2"/>
  <c r="U319" i="2"/>
  <c r="K8" i="2"/>
  <c r="T8" i="2"/>
  <c r="U8" i="2"/>
  <c r="K23" i="2"/>
  <c r="T23" i="2"/>
  <c r="U23" i="2"/>
  <c r="K40" i="2"/>
  <c r="T40" i="2"/>
  <c r="U40" i="2"/>
  <c r="K56" i="2"/>
  <c r="T56" i="2"/>
  <c r="U56" i="2"/>
  <c r="K74" i="2"/>
  <c r="T74" i="2"/>
  <c r="U74" i="2"/>
  <c r="K91" i="2"/>
  <c r="T91" i="2"/>
  <c r="U91" i="2"/>
  <c r="K108" i="2"/>
  <c r="T108" i="2"/>
  <c r="U108" i="2"/>
  <c r="K126" i="2"/>
  <c r="T126" i="2"/>
  <c r="U126" i="2"/>
  <c r="K143" i="2"/>
  <c r="T143" i="2"/>
  <c r="U143" i="2"/>
  <c r="K159" i="2"/>
  <c r="T159" i="2"/>
  <c r="U159" i="2"/>
  <c r="K179" i="2"/>
  <c r="T179" i="2"/>
  <c r="U179" i="2"/>
  <c r="K196" i="2"/>
  <c r="T196" i="2"/>
  <c r="U196" i="2"/>
  <c r="K213" i="2"/>
  <c r="T213" i="2"/>
  <c r="U213" i="2"/>
  <c r="K230" i="2"/>
  <c r="T230" i="2"/>
  <c r="U230" i="2"/>
  <c r="K247" i="2"/>
  <c r="T247" i="2"/>
  <c r="U247" i="2"/>
  <c r="K264" i="2"/>
  <c r="T264" i="2"/>
  <c r="U264" i="2"/>
  <c r="K281" i="2"/>
  <c r="T281" i="2"/>
  <c r="U281" i="2"/>
  <c r="K298" i="2"/>
  <c r="T298" i="2"/>
  <c r="U298" i="2"/>
  <c r="T238" i="2"/>
  <c r="U238" i="2"/>
  <c r="D222" i="2"/>
  <c r="D220" i="2"/>
  <c r="D221" i="2"/>
  <c r="F221" i="2"/>
  <c r="H221" i="2"/>
  <c r="I221" i="2"/>
  <c r="K221" i="2"/>
  <c r="L221" i="2"/>
  <c r="L223" i="2"/>
  <c r="L224" i="2"/>
  <c r="L225" i="2"/>
  <c r="L226" i="2"/>
  <c r="L227" i="2"/>
  <c r="L229" i="2"/>
  <c r="D229" i="2"/>
  <c r="D227" i="2"/>
  <c r="D228" i="2"/>
  <c r="H228" i="2"/>
  <c r="F228" i="2"/>
  <c r="I228" i="2"/>
  <c r="K228" i="2"/>
  <c r="L228" i="2"/>
  <c r="T228" i="2"/>
  <c r="U228" i="2"/>
  <c r="T221" i="2"/>
  <c r="U221" i="2"/>
  <c r="D211" i="2"/>
  <c r="D209" i="2"/>
  <c r="D210" i="2"/>
  <c r="F210" i="2"/>
  <c r="H210" i="2"/>
  <c r="I210" i="2"/>
  <c r="K210" i="2"/>
  <c r="L210" i="2"/>
  <c r="T210" i="2"/>
  <c r="U210" i="2"/>
  <c r="L192" i="2"/>
  <c r="L193" i="2"/>
  <c r="L195" i="2"/>
  <c r="L198" i="2"/>
  <c r="L199" i="2"/>
  <c r="L200" i="2"/>
  <c r="L201" i="2"/>
  <c r="L203" i="2"/>
  <c r="L205" i="2"/>
  <c r="L206" i="2"/>
  <c r="L207" i="2"/>
  <c r="L208" i="2"/>
  <c r="L209" i="2"/>
  <c r="L212" i="2"/>
  <c r="L215" i="2"/>
  <c r="L216" i="2"/>
  <c r="L217" i="2"/>
  <c r="L218" i="2"/>
  <c r="L220" i="2"/>
  <c r="P157" i="2"/>
  <c r="P158" i="2"/>
  <c r="P161" i="2"/>
  <c r="P162" i="2"/>
  <c r="P166" i="2"/>
  <c r="P167" i="2"/>
  <c r="P170" i="2"/>
  <c r="P171" i="2"/>
  <c r="P172" i="2"/>
  <c r="P173" i="2"/>
  <c r="P174" i="2"/>
  <c r="P175" i="2"/>
  <c r="P177" i="2"/>
  <c r="P178" i="2"/>
  <c r="P181" i="2"/>
  <c r="P182" i="2"/>
  <c r="P183" i="2"/>
  <c r="P184" i="2"/>
  <c r="P186" i="2"/>
  <c r="P188" i="2"/>
  <c r="P189" i="2"/>
  <c r="P190" i="2"/>
  <c r="P191" i="2"/>
  <c r="P192" i="2"/>
  <c r="P193" i="2"/>
  <c r="P195" i="2"/>
  <c r="P198" i="2"/>
  <c r="P199" i="2"/>
  <c r="P200" i="2"/>
  <c r="P201" i="2"/>
  <c r="P203" i="2"/>
  <c r="P205" i="2"/>
  <c r="D205" i="2"/>
  <c r="D203" i="2"/>
  <c r="D204" i="2"/>
  <c r="K204" i="2"/>
  <c r="L204" i="2"/>
  <c r="T204" i="2"/>
  <c r="U204" i="2"/>
  <c r="D195" i="2"/>
  <c r="D193" i="2"/>
  <c r="D194" i="2"/>
  <c r="K194" i="2"/>
  <c r="L194" i="2"/>
  <c r="T194" i="2"/>
  <c r="U194" i="2"/>
  <c r="L182" i="2"/>
  <c r="L183" i="2"/>
  <c r="L184" i="2"/>
  <c r="L186" i="2"/>
  <c r="L188" i="2"/>
  <c r="D188" i="2"/>
  <c r="D186" i="2"/>
  <c r="D187" i="2"/>
  <c r="K187" i="2"/>
  <c r="L187" i="2"/>
  <c r="T187" i="2"/>
  <c r="U187" i="2"/>
  <c r="O175" i="2"/>
  <c r="O177" i="2"/>
  <c r="M171" i="2"/>
  <c r="M172" i="2"/>
  <c r="M173" i="2"/>
  <c r="M174" i="2"/>
  <c r="M175" i="2"/>
  <c r="M177" i="2"/>
  <c r="L171" i="2"/>
  <c r="L172" i="2"/>
  <c r="L173" i="2"/>
  <c r="L174" i="2"/>
  <c r="L175" i="2"/>
  <c r="L177" i="2"/>
  <c r="D175" i="2"/>
  <c r="D177" i="2"/>
  <c r="D176" i="2"/>
  <c r="K176" i="2"/>
  <c r="L176" i="2"/>
  <c r="T176" i="2"/>
  <c r="U176" i="2"/>
  <c r="B167" i="2"/>
  <c r="B170" i="2"/>
  <c r="D170" i="2"/>
  <c r="D167" i="2"/>
  <c r="D168" i="2"/>
  <c r="H167" i="2"/>
  <c r="K168" i="2"/>
  <c r="L168" i="2"/>
  <c r="T168" i="2"/>
  <c r="U168" i="2"/>
  <c r="O157" i="2"/>
  <c r="O158" i="2"/>
  <c r="O161" i="2"/>
  <c r="O162" i="2"/>
  <c r="O166" i="2"/>
  <c r="M157" i="2"/>
  <c r="M158" i="2"/>
  <c r="M161" i="2"/>
  <c r="M162" i="2"/>
  <c r="M166" i="2"/>
  <c r="L157" i="2"/>
  <c r="L158" i="2"/>
  <c r="L161" i="2"/>
  <c r="L162" i="2"/>
  <c r="L166" i="2"/>
  <c r="D165" i="2"/>
  <c r="F165" i="2"/>
  <c r="H165" i="2"/>
  <c r="K165" i="2"/>
  <c r="T165" i="2"/>
  <c r="U165" i="2"/>
  <c r="D163" i="2"/>
  <c r="F163" i="2"/>
  <c r="H163" i="2"/>
  <c r="K163" i="2"/>
  <c r="T163" i="2"/>
  <c r="U163" i="2"/>
  <c r="D164" i="2"/>
  <c r="F164" i="2"/>
  <c r="H164" i="2"/>
  <c r="K164" i="2"/>
  <c r="T164" i="2"/>
  <c r="U164" i="2"/>
  <c r="B136" i="2"/>
  <c r="B137" i="2"/>
  <c r="B138" i="2"/>
  <c r="B139" i="2"/>
  <c r="B140" i="2"/>
  <c r="B142" i="2"/>
  <c r="D142" i="2"/>
  <c r="H142" i="2"/>
  <c r="D140" i="2"/>
  <c r="H140" i="2"/>
  <c r="H141" i="2"/>
  <c r="D141" i="2"/>
  <c r="K141" i="2"/>
  <c r="L141" i="2"/>
  <c r="T141" i="2"/>
  <c r="U141" i="2"/>
  <c r="B118" i="2"/>
  <c r="B119" i="2"/>
  <c r="B120" i="2"/>
  <c r="B122" i="2"/>
  <c r="B123" i="2"/>
  <c r="B125" i="2"/>
  <c r="B128" i="2"/>
  <c r="B129" i="2"/>
  <c r="B130" i="2"/>
  <c r="B131" i="2"/>
  <c r="B134" i="2"/>
  <c r="D134" i="2"/>
  <c r="H134" i="2"/>
  <c r="D131" i="2"/>
  <c r="H131" i="2"/>
  <c r="H132" i="2"/>
  <c r="D132" i="2"/>
  <c r="K132" i="2"/>
  <c r="L132" i="2"/>
  <c r="T132" i="2"/>
  <c r="U132" i="2"/>
  <c r="O125" i="2"/>
  <c r="O128" i="2"/>
  <c r="O129" i="2"/>
  <c r="O130" i="2"/>
  <c r="D125" i="2"/>
  <c r="H125" i="2"/>
  <c r="D123" i="2"/>
  <c r="H123" i="2"/>
  <c r="H124" i="2"/>
  <c r="D124" i="2"/>
  <c r="K124" i="2"/>
  <c r="L124" i="2"/>
  <c r="T124" i="2"/>
  <c r="U124" i="2"/>
  <c r="D122" i="2"/>
  <c r="D120" i="2"/>
  <c r="D121" i="2"/>
  <c r="H122" i="2"/>
  <c r="H120" i="2"/>
  <c r="H121" i="2"/>
  <c r="K121" i="2"/>
  <c r="L121" i="2"/>
  <c r="T121" i="2"/>
  <c r="U121" i="2"/>
  <c r="P17" i="2"/>
  <c r="P19" i="2"/>
  <c r="P20" i="2"/>
  <c r="P21" i="2"/>
  <c r="P22" i="2"/>
  <c r="P25" i="2"/>
  <c r="P26" i="2"/>
  <c r="P27" i="2"/>
  <c r="P28" i="2"/>
  <c r="P29" i="2"/>
  <c r="P31" i="2"/>
  <c r="P32" i="2"/>
  <c r="P33" i="2"/>
  <c r="P35" i="2"/>
  <c r="P36" i="2"/>
  <c r="P37" i="2"/>
  <c r="P38" i="2"/>
  <c r="P42" i="2"/>
  <c r="P43" i="2"/>
  <c r="P44" i="2"/>
  <c r="P45" i="2"/>
  <c r="P47" i="2"/>
  <c r="P48" i="2"/>
  <c r="P49" i="2"/>
  <c r="P50" i="2"/>
  <c r="P51" i="2"/>
  <c r="P52" i="2"/>
  <c r="P54" i="2"/>
  <c r="P55" i="2"/>
  <c r="P58" i="2"/>
  <c r="P59" i="2"/>
  <c r="P60" i="2"/>
  <c r="P62" i="2"/>
  <c r="P64" i="2"/>
  <c r="P65" i="2"/>
  <c r="P66" i="2"/>
  <c r="P67" i="2"/>
  <c r="P69" i="2"/>
  <c r="P70" i="2"/>
  <c r="P71" i="2"/>
  <c r="P73" i="2"/>
  <c r="P76" i="2"/>
  <c r="P77" i="2"/>
  <c r="P78" i="2"/>
  <c r="P79" i="2"/>
  <c r="P82" i="2"/>
  <c r="P83" i="2"/>
  <c r="P84" i="2"/>
  <c r="P86" i="2"/>
  <c r="P87" i="2"/>
  <c r="P88" i="2"/>
  <c r="P89" i="2"/>
  <c r="P90" i="2"/>
  <c r="P93" i="2"/>
  <c r="P95" i="2"/>
  <c r="P96" i="2"/>
  <c r="P97" i="2"/>
  <c r="P99" i="2"/>
  <c r="P100" i="2"/>
  <c r="P101" i="2"/>
  <c r="P102" i="2"/>
  <c r="P104" i="2"/>
  <c r="P105" i="2"/>
  <c r="P106" i="2"/>
  <c r="P107" i="2"/>
  <c r="P110" i="2"/>
  <c r="P111" i="2"/>
  <c r="P112" i="2"/>
  <c r="P114" i="2"/>
  <c r="P116" i="2"/>
  <c r="P117" i="2"/>
  <c r="P118" i="2"/>
  <c r="P119" i="2"/>
  <c r="P120" i="2"/>
  <c r="P122" i="2"/>
  <c r="O116" i="2"/>
  <c r="O117" i="2"/>
  <c r="O118" i="2"/>
  <c r="O119" i="2"/>
  <c r="O120" i="2"/>
  <c r="O122" i="2"/>
  <c r="B101" i="2"/>
  <c r="B102" i="2"/>
  <c r="B104" i="2"/>
  <c r="B105" i="2"/>
  <c r="B106" i="2"/>
  <c r="B107" i="2"/>
  <c r="B110" i="2"/>
  <c r="B111" i="2"/>
  <c r="B112" i="2"/>
  <c r="B114" i="2"/>
  <c r="B116" i="2"/>
  <c r="D112" i="2"/>
  <c r="D114" i="2"/>
  <c r="D116" i="2"/>
  <c r="D117" i="2"/>
  <c r="D118" i="2"/>
  <c r="D119" i="2"/>
  <c r="O105" i="2"/>
  <c r="O106" i="2"/>
  <c r="O107" i="2"/>
  <c r="O110" i="2"/>
  <c r="O111" i="2"/>
  <c r="O112" i="2"/>
  <c r="M31" i="2"/>
  <c r="M32" i="2"/>
  <c r="M33" i="2"/>
  <c r="M35" i="2"/>
  <c r="M36" i="2"/>
  <c r="M37" i="2"/>
  <c r="M38" i="2"/>
  <c r="M42" i="2"/>
  <c r="M43" i="2"/>
  <c r="M44" i="2"/>
  <c r="M45" i="2"/>
  <c r="M47" i="2"/>
  <c r="M48" i="2"/>
  <c r="M49" i="2"/>
  <c r="M50" i="2"/>
  <c r="M51" i="2"/>
  <c r="M52" i="2"/>
  <c r="M54" i="2"/>
  <c r="M55" i="2"/>
  <c r="M58" i="2"/>
  <c r="M59" i="2"/>
  <c r="M60" i="2"/>
  <c r="M62" i="2"/>
  <c r="M64" i="2"/>
  <c r="M65" i="2"/>
  <c r="M66" i="2"/>
  <c r="M67" i="2"/>
  <c r="M69" i="2"/>
  <c r="M70" i="2"/>
  <c r="M71" i="2"/>
  <c r="M73" i="2"/>
  <c r="M76" i="2"/>
  <c r="M77" i="2"/>
  <c r="M78" i="2"/>
  <c r="M79" i="2"/>
  <c r="M82" i="2"/>
  <c r="M83" i="2"/>
  <c r="M84" i="2"/>
  <c r="M86" i="2"/>
  <c r="M87" i="2"/>
  <c r="M88" i="2"/>
  <c r="M89" i="2"/>
  <c r="M90" i="2"/>
  <c r="M93" i="2"/>
  <c r="M95" i="2"/>
  <c r="M96" i="2"/>
  <c r="M97" i="2"/>
  <c r="M99" i="2"/>
  <c r="M100" i="2"/>
  <c r="M101" i="2"/>
  <c r="M102" i="2"/>
  <c r="M104" i="2"/>
  <c r="M105" i="2"/>
  <c r="M106" i="2"/>
  <c r="M107" i="2"/>
  <c r="M110" i="2"/>
  <c r="M111" i="2"/>
  <c r="M112" i="2"/>
  <c r="H114" i="2"/>
  <c r="H112" i="2"/>
  <c r="H113" i="2"/>
  <c r="D113" i="2"/>
  <c r="K113" i="2"/>
  <c r="L113" i="2"/>
  <c r="T113" i="2"/>
  <c r="U113" i="2"/>
  <c r="O99" i="2"/>
  <c r="O100" i="2"/>
  <c r="O101" i="2"/>
  <c r="O102" i="2"/>
  <c r="D104" i="2"/>
  <c r="H104" i="2"/>
  <c r="D102" i="2"/>
  <c r="H102" i="2"/>
  <c r="H103" i="2"/>
  <c r="D103" i="2"/>
  <c r="K103" i="2"/>
  <c r="L103" i="2"/>
  <c r="T103" i="2"/>
  <c r="U103" i="2"/>
  <c r="B84" i="2"/>
  <c r="B86" i="2"/>
  <c r="B87" i="2"/>
  <c r="B88" i="2"/>
  <c r="B89" i="2"/>
  <c r="B93" i="2"/>
  <c r="B95" i="2"/>
  <c r="D95" i="2"/>
  <c r="H95" i="2"/>
  <c r="D93" i="2"/>
  <c r="H93" i="2"/>
  <c r="H94" i="2"/>
  <c r="D94" i="2"/>
  <c r="K94" i="2"/>
  <c r="L94" i="2"/>
  <c r="T94" i="2"/>
  <c r="U94" i="2"/>
  <c r="D86" i="2"/>
  <c r="D84" i="2"/>
  <c r="D85" i="2"/>
  <c r="K85" i="2"/>
  <c r="L85" i="2"/>
  <c r="T85" i="2"/>
  <c r="U85" i="2"/>
  <c r="B66" i="2"/>
  <c r="B67" i="2"/>
  <c r="B69" i="2"/>
  <c r="B70" i="2"/>
  <c r="B71" i="2"/>
  <c r="B76" i="2"/>
  <c r="B77" i="2"/>
  <c r="B78" i="2"/>
  <c r="B79" i="2"/>
  <c r="B82" i="2"/>
  <c r="D82" i="2"/>
  <c r="D79" i="2"/>
  <c r="D80" i="2"/>
  <c r="K80" i="2"/>
  <c r="L80" i="2"/>
  <c r="T80" i="2"/>
  <c r="U80" i="2"/>
  <c r="B73" i="2"/>
  <c r="D73" i="2"/>
  <c r="D71" i="2"/>
  <c r="D72" i="2"/>
  <c r="D69" i="2"/>
  <c r="D67" i="2"/>
  <c r="D68" i="2"/>
  <c r="D34" i="2"/>
  <c r="F34" i="2"/>
  <c r="H34" i="2"/>
  <c r="K34" i="2"/>
  <c r="T34" i="2"/>
  <c r="U34" i="2"/>
  <c r="B25" i="2"/>
  <c r="B26" i="2"/>
  <c r="B27" i="2"/>
  <c r="B28" i="2"/>
  <c r="B29" i="2"/>
  <c r="D29" i="2"/>
  <c r="B31" i="2"/>
  <c r="D31" i="2"/>
  <c r="D30" i="2"/>
  <c r="K30" i="2"/>
  <c r="L30" i="2"/>
  <c r="T30" i="2"/>
  <c r="U30" i="2"/>
  <c r="B17" i="2"/>
  <c r="B19" i="2"/>
  <c r="D19" i="2"/>
  <c r="D17" i="2"/>
  <c r="D18" i="2"/>
  <c r="K18" i="2"/>
  <c r="L18" i="2"/>
  <c r="T18" i="2"/>
  <c r="U18" i="2"/>
  <c r="D9" i="2"/>
  <c r="F9" i="2"/>
  <c r="H9" i="2"/>
  <c r="K9" i="2"/>
  <c r="L9" i="2"/>
  <c r="T9" i="2"/>
  <c r="U9" i="2"/>
  <c r="D24" i="2"/>
  <c r="F24" i="2"/>
  <c r="H24" i="2"/>
  <c r="K24" i="2"/>
  <c r="L24" i="2"/>
  <c r="T24" i="2"/>
  <c r="U24" i="2"/>
  <c r="D41" i="2"/>
  <c r="F41" i="2"/>
  <c r="H41" i="2"/>
  <c r="K41" i="2"/>
  <c r="T41" i="2"/>
  <c r="U41" i="2"/>
  <c r="D57" i="2"/>
  <c r="F57" i="2"/>
  <c r="H57" i="2"/>
  <c r="K57" i="2"/>
  <c r="L57" i="2"/>
  <c r="T57" i="2"/>
  <c r="U57" i="2"/>
  <c r="D75" i="2"/>
  <c r="F75" i="2"/>
  <c r="H75" i="2"/>
  <c r="K75" i="2"/>
  <c r="L75" i="2"/>
  <c r="T75" i="2"/>
  <c r="U75" i="2"/>
  <c r="D92" i="2"/>
  <c r="F92" i="2"/>
  <c r="H92" i="2"/>
  <c r="K92" i="2"/>
  <c r="L92" i="2"/>
  <c r="T92" i="2"/>
  <c r="U92" i="2"/>
  <c r="D109" i="2"/>
  <c r="F109" i="2"/>
  <c r="H109" i="2"/>
  <c r="K109" i="2"/>
  <c r="L109" i="2"/>
  <c r="T109" i="2"/>
  <c r="U109" i="2"/>
  <c r="D127" i="2"/>
  <c r="F127" i="2"/>
  <c r="H127" i="2"/>
  <c r="K127" i="2"/>
  <c r="L127" i="2"/>
  <c r="T127" i="2"/>
  <c r="U127" i="2"/>
  <c r="D144" i="2"/>
  <c r="F144" i="2"/>
  <c r="H144" i="2"/>
  <c r="K144" i="2"/>
  <c r="L144" i="2"/>
  <c r="T144" i="2"/>
  <c r="U144" i="2"/>
  <c r="D160" i="2"/>
  <c r="F160" i="2"/>
  <c r="H160" i="2"/>
  <c r="K160" i="2"/>
  <c r="L160" i="2"/>
  <c r="T160" i="2"/>
  <c r="U160" i="2"/>
  <c r="D180" i="2"/>
  <c r="F180" i="2"/>
  <c r="H180" i="2"/>
  <c r="K180" i="2"/>
  <c r="L180" i="2"/>
  <c r="T180" i="2"/>
  <c r="U180" i="2"/>
  <c r="O198" i="2"/>
  <c r="D197" i="2"/>
  <c r="F197" i="2"/>
  <c r="H197" i="2"/>
  <c r="K197" i="2"/>
  <c r="L197" i="2"/>
  <c r="T197" i="2"/>
  <c r="U197" i="2"/>
  <c r="P206" i="2"/>
  <c r="P207" i="2"/>
  <c r="P208" i="2"/>
  <c r="P209" i="2"/>
  <c r="P211" i="2"/>
  <c r="P212" i="2"/>
  <c r="P215" i="2"/>
  <c r="D214" i="2"/>
  <c r="F214" i="2"/>
  <c r="H214" i="2"/>
  <c r="K214" i="2"/>
  <c r="L214" i="2"/>
  <c r="T214" i="2"/>
  <c r="U214" i="2"/>
  <c r="L232" i="2"/>
  <c r="D231" i="2"/>
  <c r="F231" i="2"/>
  <c r="H231" i="2"/>
  <c r="K231" i="2"/>
  <c r="L231" i="2"/>
  <c r="T231" i="2"/>
  <c r="U231" i="2"/>
  <c r="L233" i="2"/>
  <c r="L234" i="2"/>
  <c r="L235" i="2"/>
  <c r="L237" i="2"/>
  <c r="D248" i="2"/>
  <c r="F248" i="2"/>
  <c r="H248" i="2"/>
  <c r="K248" i="2"/>
  <c r="L248" i="2"/>
  <c r="T248" i="2"/>
  <c r="U248" i="2"/>
  <c r="D265" i="2"/>
  <c r="F265" i="2"/>
  <c r="H265" i="2"/>
  <c r="K265" i="2"/>
  <c r="L265" i="2"/>
  <c r="T265" i="2"/>
  <c r="U265" i="2"/>
  <c r="D282" i="2"/>
  <c r="F282" i="2"/>
  <c r="H282" i="2"/>
  <c r="K282" i="2"/>
  <c r="L282" i="2"/>
  <c r="T282" i="2"/>
  <c r="U282" i="2"/>
  <c r="D315" i="2"/>
  <c r="F315" i="2"/>
  <c r="H315" i="2"/>
  <c r="K315" i="2"/>
  <c r="L315" i="2"/>
  <c r="T315" i="2"/>
  <c r="U315" i="2"/>
  <c r="K314" i="2"/>
  <c r="T314" i="2"/>
  <c r="U314" i="2"/>
  <c r="D299" i="2"/>
  <c r="F299" i="2"/>
  <c r="H299" i="2"/>
  <c r="K299" i="2"/>
  <c r="L299" i="2"/>
  <c r="T299" i="2"/>
  <c r="U299" i="2"/>
  <c r="L318" i="2"/>
  <c r="L321" i="2"/>
  <c r="D272" i="2"/>
  <c r="F272" i="2"/>
  <c r="H272" i="2"/>
  <c r="I272" i="2"/>
  <c r="K272" i="2"/>
  <c r="D279" i="2"/>
  <c r="D277" i="2"/>
  <c r="D278" i="2"/>
  <c r="F278" i="2"/>
  <c r="H278" i="2"/>
  <c r="I278" i="2"/>
  <c r="K278" i="2"/>
  <c r="D290" i="2"/>
  <c r="D288" i="2"/>
  <c r="D289" i="2"/>
  <c r="F289" i="2"/>
  <c r="H289" i="2"/>
  <c r="I289" i="2"/>
  <c r="K289" i="2"/>
  <c r="D300" i="2"/>
  <c r="D296" i="2"/>
  <c r="D297" i="2"/>
  <c r="F297" i="2"/>
  <c r="H297" i="2"/>
  <c r="I297" i="2"/>
  <c r="K297" i="2"/>
  <c r="D307" i="2"/>
  <c r="D317" i="2"/>
  <c r="D312" i="2"/>
  <c r="F313" i="2"/>
  <c r="H313" i="2"/>
  <c r="I313" i="2"/>
  <c r="K313" i="2"/>
  <c r="B240" i="2"/>
  <c r="B241" i="2"/>
  <c r="B171" i="2"/>
  <c r="I167" i="2"/>
  <c r="I170" i="2"/>
  <c r="I171" i="2"/>
  <c r="B172" i="2"/>
  <c r="I172" i="2"/>
  <c r="I173" i="2"/>
  <c r="I174" i="2"/>
  <c r="I175" i="2"/>
  <c r="I177" i="2"/>
  <c r="I178" i="2"/>
  <c r="I181" i="2"/>
  <c r="I182" i="2"/>
  <c r="I183" i="2"/>
  <c r="I184" i="2"/>
  <c r="I186" i="2"/>
  <c r="I188" i="2"/>
  <c r="I189" i="2"/>
  <c r="I190" i="2"/>
  <c r="I191" i="2"/>
  <c r="I192" i="2"/>
  <c r="I193" i="2"/>
  <c r="I195" i="2"/>
  <c r="I198" i="2"/>
  <c r="I199" i="2"/>
  <c r="I200" i="2"/>
  <c r="I201" i="2"/>
  <c r="I203" i="2"/>
  <c r="I205" i="2"/>
  <c r="I206" i="2"/>
  <c r="I207" i="2"/>
  <c r="I208" i="2"/>
  <c r="I209" i="2"/>
  <c r="I211" i="2"/>
  <c r="I212" i="2"/>
  <c r="I215" i="2"/>
  <c r="I216" i="2"/>
  <c r="I217" i="2"/>
  <c r="I218" i="2"/>
  <c r="I220" i="2"/>
  <c r="I222" i="2"/>
  <c r="I223" i="2"/>
  <c r="I224" i="2"/>
  <c r="I225" i="2"/>
  <c r="I226" i="2"/>
  <c r="I227" i="2"/>
  <c r="I229" i="2"/>
  <c r="I232" i="2"/>
  <c r="I233" i="2"/>
  <c r="I234" i="2"/>
  <c r="I235" i="2"/>
  <c r="I237" i="2"/>
  <c r="I239" i="2"/>
  <c r="I240" i="2"/>
  <c r="I241" i="2"/>
  <c r="I244" i="2"/>
  <c r="I253" i="2"/>
  <c r="I261" i="2"/>
  <c r="I273" i="2"/>
  <c r="I274" i="2"/>
  <c r="I275" i="2"/>
  <c r="I276" i="2"/>
  <c r="I277" i="2"/>
  <c r="I279" i="2"/>
  <c r="I280" i="2"/>
  <c r="I283" i="2"/>
  <c r="I284" i="2"/>
  <c r="I285" i="2"/>
  <c r="I286" i="2"/>
  <c r="I288" i="2"/>
  <c r="I290" i="2"/>
  <c r="I291" i="2"/>
  <c r="I292" i="2"/>
  <c r="I293" i="2"/>
  <c r="I294" i="2"/>
  <c r="I295" i="2"/>
  <c r="I296" i="2"/>
  <c r="I300" i="2"/>
  <c r="I301" i="2"/>
  <c r="I302" i="2"/>
  <c r="I303" i="2"/>
  <c r="I305" i="2"/>
  <c r="I307" i="2"/>
  <c r="I308" i="2"/>
  <c r="I309" i="2"/>
  <c r="I310" i="2"/>
  <c r="I311" i="2"/>
  <c r="I312" i="2"/>
  <c r="I166" i="2"/>
  <c r="D139" i="2"/>
  <c r="F139" i="2"/>
  <c r="H139" i="2"/>
  <c r="I139" i="2"/>
  <c r="K139" i="2"/>
  <c r="F140" i="2"/>
  <c r="I140" i="2"/>
  <c r="K140" i="2"/>
  <c r="T140" i="2"/>
  <c r="U140" i="2"/>
  <c r="D135" i="2"/>
  <c r="I135" i="2"/>
  <c r="O134" i="2"/>
  <c r="O135" i="2"/>
  <c r="O136" i="2"/>
  <c r="T136" i="2"/>
  <c r="O137" i="2"/>
  <c r="T137" i="2"/>
  <c r="O138" i="2"/>
  <c r="T138" i="2"/>
  <c r="T139" i="2"/>
  <c r="O142" i="2"/>
  <c r="T142" i="2"/>
  <c r="O145" i="2"/>
  <c r="T145" i="2"/>
  <c r="O146" i="2"/>
  <c r="T146" i="2"/>
  <c r="O147" i="2"/>
  <c r="T147" i="2"/>
  <c r="O148" i="2"/>
  <c r="T148" i="2"/>
  <c r="T150" i="2"/>
  <c r="O151" i="2"/>
  <c r="T151" i="2"/>
  <c r="O152" i="2"/>
  <c r="T152" i="2"/>
  <c r="O153" i="2"/>
  <c r="T153" i="2"/>
  <c r="O154" i="2"/>
  <c r="T154" i="2"/>
  <c r="T156" i="2"/>
  <c r="T157" i="2"/>
  <c r="T158" i="2"/>
  <c r="T161" i="2"/>
  <c r="T162" i="2"/>
  <c r="T166" i="2"/>
  <c r="L167" i="2"/>
  <c r="M167" i="2"/>
  <c r="O167" i="2"/>
  <c r="T167" i="2"/>
  <c r="T170" i="2"/>
  <c r="T171" i="2"/>
  <c r="O172" i="2"/>
  <c r="T172" i="2"/>
  <c r="O173" i="2"/>
  <c r="T173" i="2"/>
  <c r="T174" i="2"/>
  <c r="T175" i="2"/>
  <c r="T177" i="2"/>
  <c r="L178" i="2"/>
  <c r="M178" i="2"/>
  <c r="O178" i="2"/>
  <c r="T178" i="2"/>
  <c r="M181" i="2"/>
  <c r="T181" i="2"/>
  <c r="M182" i="2"/>
  <c r="O182" i="2"/>
  <c r="T182" i="2"/>
  <c r="M183" i="2"/>
  <c r="O183" i="2"/>
  <c r="T183" i="2"/>
  <c r="M184" i="2"/>
  <c r="O184" i="2"/>
  <c r="T184" i="2"/>
  <c r="O186" i="2"/>
  <c r="T186" i="2"/>
  <c r="T188" i="2"/>
  <c r="L189" i="2"/>
  <c r="O189" i="2"/>
  <c r="T189" i="2"/>
  <c r="L190" i="2"/>
  <c r="O190" i="2"/>
  <c r="T190" i="2"/>
  <c r="O191" i="2"/>
  <c r="T191" i="2"/>
  <c r="O192" i="2"/>
  <c r="T192" i="2"/>
  <c r="O193" i="2"/>
  <c r="T193" i="2"/>
  <c r="T195" i="2"/>
  <c r="T198" i="2"/>
  <c r="O199" i="2"/>
  <c r="T199" i="2"/>
  <c r="O200" i="2"/>
  <c r="T200" i="2"/>
  <c r="O201" i="2"/>
  <c r="T201" i="2"/>
  <c r="O203" i="2"/>
  <c r="T203" i="2"/>
  <c r="T205" i="2"/>
  <c r="O206" i="2"/>
  <c r="T206" i="2"/>
  <c r="O207" i="2"/>
  <c r="T207" i="2"/>
  <c r="O208" i="2"/>
  <c r="T208" i="2"/>
  <c r="O209" i="2"/>
  <c r="T209" i="2"/>
  <c r="T211" i="2"/>
  <c r="T212" i="2"/>
  <c r="T215" i="2"/>
  <c r="P216" i="2"/>
  <c r="T216" i="2"/>
  <c r="P217" i="2"/>
  <c r="T217" i="2"/>
  <c r="P218" i="2"/>
  <c r="T218" i="2"/>
  <c r="P220" i="2"/>
  <c r="T220" i="2"/>
  <c r="P222" i="2"/>
  <c r="T222" i="2"/>
  <c r="P223" i="2"/>
  <c r="T223" i="2"/>
  <c r="P224" i="2"/>
  <c r="T224" i="2"/>
  <c r="T225" i="2"/>
  <c r="T226" i="2"/>
  <c r="D130" i="2"/>
  <c r="F130" i="2"/>
  <c r="H130" i="2"/>
  <c r="I130" i="2"/>
  <c r="K130" i="2"/>
  <c r="F122" i="2"/>
  <c r="I122" i="2"/>
  <c r="K122" i="2"/>
  <c r="F117" i="2"/>
  <c r="H117" i="2"/>
  <c r="I117" i="2"/>
  <c r="K117" i="2"/>
  <c r="B96" i="2"/>
  <c r="B97" i="2"/>
  <c r="B99" i="2"/>
  <c r="B90" i="2"/>
  <c r="D88" i="2"/>
  <c r="I88" i="2"/>
  <c r="D89" i="2"/>
  <c r="I89" i="2"/>
  <c r="D90" i="2"/>
  <c r="I90" i="2"/>
  <c r="I93" i="2"/>
  <c r="I95" i="2"/>
  <c r="D96" i="2"/>
  <c r="I96" i="2"/>
  <c r="D97" i="2"/>
  <c r="I97" i="2"/>
  <c r="D99" i="2"/>
  <c r="I99" i="2"/>
  <c r="D100" i="2"/>
  <c r="I100" i="2"/>
  <c r="D101" i="2"/>
  <c r="I101" i="2"/>
  <c r="I102" i="2"/>
  <c r="I104" i="2"/>
  <c r="D105" i="2"/>
  <c r="I105" i="2"/>
  <c r="D106" i="2"/>
  <c r="I106" i="2"/>
  <c r="D107" i="2"/>
  <c r="I107" i="2"/>
  <c r="D110" i="2"/>
  <c r="I110" i="2"/>
  <c r="D111" i="2"/>
  <c r="I111" i="2"/>
  <c r="I112" i="2"/>
  <c r="I114" i="2"/>
  <c r="I116" i="2"/>
  <c r="I118" i="2"/>
  <c r="I119" i="2"/>
  <c r="I120" i="2"/>
  <c r="I123" i="2"/>
  <c r="I125" i="2"/>
  <c r="D128" i="2"/>
  <c r="I128" i="2"/>
  <c r="D129" i="2"/>
  <c r="I129" i="2"/>
  <c r="I131" i="2"/>
  <c r="I134" i="2"/>
  <c r="D136" i="2"/>
  <c r="I136" i="2"/>
  <c r="D137" i="2"/>
  <c r="I137" i="2"/>
  <c r="D138" i="2"/>
  <c r="I138" i="2"/>
  <c r="I142" i="2"/>
  <c r="B145" i="2"/>
  <c r="D145" i="2"/>
  <c r="I145" i="2"/>
  <c r="B146" i="2"/>
  <c r="D146" i="2"/>
  <c r="I146" i="2"/>
  <c r="B147" i="2"/>
  <c r="D147" i="2"/>
  <c r="I147" i="2"/>
  <c r="B148" i="2"/>
  <c r="D148" i="2"/>
  <c r="I148" i="2"/>
  <c r="B150" i="2"/>
  <c r="D150" i="2"/>
  <c r="I150" i="2"/>
  <c r="D151" i="2"/>
  <c r="I151" i="2"/>
  <c r="D152" i="2"/>
  <c r="I152" i="2"/>
  <c r="D153" i="2"/>
  <c r="I153" i="2"/>
  <c r="I154" i="2"/>
  <c r="I156" i="2"/>
  <c r="B157" i="2"/>
  <c r="D157" i="2"/>
  <c r="I157" i="2"/>
  <c r="B158" i="2"/>
  <c r="D158" i="2"/>
  <c r="I158" i="2"/>
  <c r="B161" i="2"/>
  <c r="D161" i="2"/>
  <c r="I161" i="2"/>
  <c r="B162" i="2"/>
  <c r="D162" i="2"/>
  <c r="I162" i="2"/>
  <c r="D166" i="2"/>
  <c r="D171" i="2"/>
  <c r="D172" i="2"/>
  <c r="D173" i="2"/>
  <c r="D174" i="2"/>
  <c r="D178" i="2"/>
  <c r="D181" i="2"/>
  <c r="D182" i="2"/>
  <c r="D183" i="2"/>
  <c r="D184" i="2"/>
  <c r="D189" i="2"/>
  <c r="D190" i="2"/>
  <c r="D191" i="2"/>
  <c r="D192" i="2"/>
  <c r="D198" i="2"/>
  <c r="D199" i="2"/>
  <c r="D200" i="2"/>
  <c r="D201" i="2"/>
  <c r="D206" i="2"/>
  <c r="D207" i="2"/>
  <c r="D208" i="2"/>
  <c r="D212" i="2"/>
  <c r="D215" i="2"/>
  <c r="D216" i="2"/>
  <c r="D217" i="2"/>
  <c r="D218" i="2"/>
  <c r="D223" i="2"/>
  <c r="D224" i="2"/>
  <c r="D225" i="2"/>
  <c r="D226" i="2"/>
  <c r="D232" i="2"/>
  <c r="D233" i="2"/>
  <c r="D234" i="2"/>
  <c r="D235" i="2"/>
  <c r="D240" i="2"/>
  <c r="D241" i="2"/>
  <c r="D273" i="2"/>
  <c r="D274" i="2"/>
  <c r="D275" i="2"/>
  <c r="D276" i="2"/>
  <c r="D280" i="2"/>
  <c r="D283" i="2"/>
  <c r="D284" i="2"/>
  <c r="D285" i="2"/>
  <c r="D286" i="2"/>
  <c r="D291" i="2"/>
  <c r="D292" i="2"/>
  <c r="D293" i="2"/>
  <c r="D294" i="2"/>
  <c r="D295" i="2"/>
  <c r="D301" i="2"/>
  <c r="D302" i="2"/>
  <c r="D303" i="2"/>
  <c r="D308" i="2"/>
  <c r="D310" i="2"/>
  <c r="D311" i="2"/>
  <c r="D318" i="2"/>
  <c r="D321" i="2"/>
  <c r="D87" i="2"/>
  <c r="I87" i="2"/>
  <c r="K72" i="2"/>
  <c r="L72" i="2"/>
  <c r="T72" i="2"/>
  <c r="U72" i="2"/>
  <c r="K68" i="2"/>
  <c r="L68" i="2"/>
  <c r="T68" i="2"/>
  <c r="U68" i="2"/>
  <c r="F73" i="2"/>
  <c r="H73" i="2"/>
  <c r="I73" i="2"/>
  <c r="K73" i="2"/>
  <c r="L17" i="2"/>
  <c r="L19" i="2"/>
  <c r="L20" i="2"/>
  <c r="L21" i="2"/>
  <c r="L22" i="2"/>
  <c r="L25" i="2"/>
  <c r="L26" i="2"/>
  <c r="L27" i="2"/>
  <c r="L28" i="2"/>
  <c r="L29" i="2"/>
  <c r="L31" i="2"/>
  <c r="L32" i="2"/>
  <c r="L33" i="2"/>
  <c r="L35" i="2"/>
  <c r="L36" i="2"/>
  <c r="L37" i="2"/>
  <c r="L38" i="2"/>
  <c r="L42" i="2"/>
  <c r="L43" i="2"/>
  <c r="L44" i="2"/>
  <c r="L45" i="2"/>
  <c r="L47" i="2"/>
  <c r="L48" i="2"/>
  <c r="L49" i="2"/>
  <c r="L50" i="2"/>
  <c r="L51" i="2"/>
  <c r="L52" i="2"/>
  <c r="L54" i="2"/>
  <c r="L55" i="2"/>
  <c r="L58" i="2"/>
  <c r="L59" i="2"/>
  <c r="L60" i="2"/>
  <c r="L62" i="2"/>
  <c r="L64" i="2"/>
  <c r="L65" i="2"/>
  <c r="L66" i="2"/>
  <c r="L67" i="2"/>
  <c r="L69" i="2"/>
  <c r="L70" i="2"/>
  <c r="L71" i="2"/>
  <c r="L73" i="2"/>
  <c r="O28" i="2"/>
  <c r="O29" i="2"/>
  <c r="O31" i="2"/>
  <c r="O32" i="2"/>
  <c r="O33" i="2"/>
  <c r="O35" i="2"/>
  <c r="O36" i="2"/>
  <c r="O37" i="2"/>
  <c r="O38" i="2"/>
  <c r="O42" i="2"/>
  <c r="O43" i="2"/>
  <c r="O44" i="2"/>
  <c r="O45" i="2"/>
  <c r="O47" i="2"/>
  <c r="O48" i="2"/>
  <c r="O49" i="2"/>
  <c r="O50" i="2"/>
  <c r="O51" i="2"/>
  <c r="O52" i="2"/>
  <c r="O54" i="2"/>
  <c r="O55" i="2"/>
  <c r="O58" i="2"/>
  <c r="O59" i="2"/>
  <c r="O60" i="2"/>
  <c r="O62" i="2"/>
  <c r="O64" i="2"/>
  <c r="O65" i="2"/>
  <c r="O66" i="2"/>
  <c r="O67" i="2"/>
  <c r="O69" i="2"/>
  <c r="O70" i="2"/>
  <c r="O71" i="2"/>
  <c r="O73" i="2"/>
  <c r="T73" i="2"/>
  <c r="U73" i="2"/>
  <c r="B65" i="2"/>
  <c r="B54" i="2"/>
  <c r="B55" i="2"/>
  <c r="B58" i="2"/>
  <c r="B59" i="2"/>
  <c r="B60" i="2"/>
  <c r="B62" i="2"/>
  <c r="D62" i="2"/>
  <c r="D60" i="2"/>
  <c r="D61" i="2"/>
  <c r="K61" i="2"/>
  <c r="L61" i="2"/>
  <c r="T61" i="2"/>
  <c r="U61" i="2"/>
  <c r="D54" i="2"/>
  <c r="D52" i="2"/>
  <c r="D53" i="2"/>
  <c r="K53" i="2"/>
  <c r="L53" i="2"/>
  <c r="T53" i="2"/>
  <c r="U53" i="2"/>
  <c r="B42" i="2"/>
  <c r="D42" i="2"/>
  <c r="D38" i="2"/>
  <c r="D39" i="2"/>
  <c r="K39" i="2"/>
  <c r="L39" i="2"/>
  <c r="T39" i="2"/>
  <c r="U39" i="2"/>
  <c r="B43" i="2"/>
  <c r="T4" i="2"/>
  <c r="L5" i="2"/>
  <c r="M5" i="2"/>
  <c r="O5" i="2"/>
  <c r="P5" i="2"/>
  <c r="T5" i="2"/>
  <c r="L6" i="2"/>
  <c r="M6" i="2"/>
  <c r="P6" i="2"/>
  <c r="T6" i="2"/>
  <c r="L7" i="2"/>
  <c r="M7" i="2"/>
  <c r="O7" i="2"/>
  <c r="P7" i="2"/>
  <c r="T7" i="2"/>
  <c r="L10" i="2"/>
  <c r="M10" i="2"/>
  <c r="O10" i="2"/>
  <c r="P10" i="2"/>
  <c r="T10" i="2"/>
  <c r="L11" i="2"/>
  <c r="M11" i="2"/>
  <c r="O11" i="2"/>
  <c r="P11" i="2"/>
  <c r="T11" i="2"/>
  <c r="L12" i="2"/>
  <c r="M12" i="2"/>
  <c r="O12" i="2"/>
  <c r="P12" i="2"/>
  <c r="T12" i="2"/>
  <c r="L13" i="2"/>
  <c r="O13" i="2"/>
  <c r="P13" i="2"/>
  <c r="T13" i="2"/>
  <c r="L14" i="2"/>
  <c r="O14" i="2"/>
  <c r="P14" i="2"/>
  <c r="T14" i="2"/>
  <c r="L15" i="2"/>
  <c r="M15" i="2"/>
  <c r="O15" i="2"/>
  <c r="P15" i="2"/>
  <c r="T15" i="2"/>
  <c r="M16" i="2"/>
  <c r="T16" i="2"/>
  <c r="O17" i="2"/>
  <c r="M17" i="2"/>
  <c r="T17" i="2"/>
  <c r="O19" i="2"/>
  <c r="M19" i="2"/>
  <c r="T19" i="2"/>
  <c r="O20" i="2"/>
  <c r="M20" i="2"/>
  <c r="T20" i="2"/>
  <c r="O21" i="2"/>
  <c r="M21" i="2"/>
  <c r="T21" i="2"/>
  <c r="O22" i="2"/>
  <c r="M22" i="2"/>
  <c r="T22" i="2"/>
  <c r="O25" i="2"/>
  <c r="M25" i="2"/>
  <c r="T25" i="2"/>
  <c r="O26" i="2"/>
  <c r="M26" i="2"/>
  <c r="T26" i="2"/>
  <c r="M27" i="2"/>
  <c r="T27" i="2"/>
  <c r="M28" i="2"/>
  <c r="T28" i="2"/>
  <c r="T29" i="2"/>
  <c r="T31" i="2"/>
  <c r="T32" i="2"/>
  <c r="T33" i="2"/>
  <c r="T35" i="2"/>
  <c r="T36" i="2"/>
  <c r="T37" i="2"/>
  <c r="T38" i="2"/>
  <c r="T42" i="2"/>
  <c r="T43" i="2"/>
  <c r="T44" i="2"/>
  <c r="T45" i="2"/>
  <c r="T47" i="2"/>
  <c r="T48" i="2"/>
  <c r="T49" i="2"/>
  <c r="T50" i="2"/>
  <c r="T51" i="2"/>
  <c r="T52" i="2"/>
  <c r="T54" i="2"/>
  <c r="T55" i="2"/>
  <c r="T58" i="2"/>
  <c r="T59" i="2"/>
  <c r="T60" i="2"/>
  <c r="T62" i="2"/>
  <c r="T64" i="2"/>
  <c r="T65" i="2"/>
  <c r="T66" i="2"/>
  <c r="T67" i="2"/>
  <c r="T69" i="2"/>
  <c r="T70" i="2"/>
  <c r="T71" i="2"/>
  <c r="O76" i="2"/>
  <c r="L76" i="2"/>
  <c r="T76" i="2"/>
  <c r="O77" i="2"/>
  <c r="L77" i="2"/>
  <c r="T77" i="2"/>
  <c r="O78" i="2"/>
  <c r="L78" i="2"/>
  <c r="T78" i="2"/>
  <c r="O79" i="2"/>
  <c r="L79" i="2"/>
  <c r="T79" i="2"/>
  <c r="O82" i="2"/>
  <c r="L82" i="2"/>
  <c r="T82" i="2"/>
  <c r="O83" i="2"/>
  <c r="L83" i="2"/>
  <c r="T83" i="2"/>
  <c r="O84" i="2"/>
  <c r="L84" i="2"/>
  <c r="T84" i="2"/>
  <c r="O86" i="2"/>
  <c r="L86" i="2"/>
  <c r="T86" i="2"/>
  <c r="O87" i="2"/>
  <c r="L87" i="2"/>
  <c r="T87" i="2"/>
  <c r="O88" i="2"/>
  <c r="L88" i="2"/>
  <c r="T88" i="2"/>
  <c r="O89" i="2"/>
  <c r="L89" i="2"/>
  <c r="T89" i="2"/>
  <c r="O90" i="2"/>
  <c r="L90" i="2"/>
  <c r="T90" i="2"/>
  <c r="O93" i="2"/>
  <c r="L93" i="2"/>
  <c r="T93" i="2"/>
  <c r="O95" i="2"/>
  <c r="L95" i="2"/>
  <c r="T95" i="2"/>
  <c r="O96" i="2"/>
  <c r="L96" i="2"/>
  <c r="T96" i="2"/>
  <c r="L97" i="2"/>
  <c r="T97" i="2"/>
  <c r="L99" i="2"/>
  <c r="T99" i="2"/>
  <c r="T100" i="2"/>
  <c r="T101" i="2"/>
  <c r="T102" i="2"/>
  <c r="T104" i="2"/>
  <c r="T105" i="2"/>
  <c r="T106" i="2"/>
  <c r="T107" i="2"/>
  <c r="T110" i="2"/>
  <c r="T111" i="2"/>
  <c r="T112" i="2"/>
  <c r="M114" i="2"/>
  <c r="T114" i="2"/>
  <c r="T116" i="2"/>
  <c r="T117" i="2"/>
  <c r="T118" i="2"/>
  <c r="T119" i="2"/>
  <c r="T120" i="2"/>
  <c r="T122" i="2"/>
  <c r="P123" i="2"/>
  <c r="T123" i="2"/>
  <c r="T125" i="2"/>
  <c r="T128" i="2"/>
  <c r="T129" i="2"/>
  <c r="T130" i="2"/>
  <c r="T131" i="2"/>
  <c r="T134" i="2"/>
  <c r="T135" i="2"/>
  <c r="T227" i="2"/>
  <c r="T229" i="2"/>
  <c r="T232" i="2"/>
  <c r="T233" i="2"/>
  <c r="T234" i="2"/>
  <c r="T235" i="2"/>
  <c r="T237" i="2"/>
  <c r="T239" i="2"/>
  <c r="T240" i="2"/>
  <c r="T241" i="2"/>
  <c r="T242" i="2"/>
  <c r="T243" i="2"/>
  <c r="T244" i="2"/>
  <c r="T245" i="2"/>
  <c r="T246" i="2"/>
  <c r="T249" i="2"/>
  <c r="T250" i="2"/>
  <c r="T251" i="2"/>
  <c r="T252" i="2"/>
  <c r="T253" i="2"/>
  <c r="T255" i="2"/>
  <c r="T256" i="2"/>
  <c r="T257" i="2"/>
  <c r="T258" i="2"/>
  <c r="T259" i="2"/>
  <c r="T260" i="2"/>
  <c r="T261" i="2"/>
  <c r="T262" i="2"/>
  <c r="T263" i="2"/>
  <c r="T266" i="2"/>
  <c r="T267" i="2"/>
  <c r="T268" i="2"/>
  <c r="T269" i="2"/>
  <c r="T271" i="2"/>
  <c r="T272" i="2"/>
  <c r="T273" i="2"/>
  <c r="T274" i="2"/>
  <c r="T275" i="2"/>
  <c r="T276" i="2"/>
  <c r="T277" i="2"/>
  <c r="T278" i="2"/>
  <c r="T279" i="2"/>
  <c r="T280" i="2"/>
  <c r="T283" i="2"/>
  <c r="T284" i="2"/>
  <c r="T285" i="2"/>
  <c r="T286" i="2"/>
  <c r="T288" i="2"/>
  <c r="T289" i="2"/>
  <c r="T290" i="2"/>
  <c r="T291" i="2"/>
  <c r="T292" i="2"/>
  <c r="T293" i="2"/>
  <c r="T294" i="2"/>
  <c r="T295" i="2"/>
  <c r="T296" i="2"/>
  <c r="T297" i="2"/>
  <c r="T300" i="2"/>
  <c r="T301" i="2"/>
  <c r="T302" i="2"/>
  <c r="T303" i="2"/>
  <c r="T305" i="2"/>
  <c r="T307" i="2"/>
  <c r="T308" i="2"/>
  <c r="T309" i="2"/>
  <c r="T310" i="2"/>
  <c r="T311" i="2"/>
  <c r="T312" i="2"/>
  <c r="T313" i="2"/>
  <c r="T317" i="2"/>
  <c r="M318" i="2"/>
  <c r="O318" i="2"/>
  <c r="P318" i="2"/>
  <c r="T318" i="2"/>
  <c r="M321" i="2"/>
  <c r="O321" i="2"/>
  <c r="P321" i="2"/>
  <c r="T321" i="2"/>
  <c r="I4" i="2"/>
  <c r="B5" i="2"/>
  <c r="I5" i="2"/>
  <c r="B6" i="2"/>
  <c r="I6" i="2"/>
  <c r="B7" i="2"/>
  <c r="I7" i="2"/>
  <c r="B10" i="2"/>
  <c r="I10" i="2"/>
  <c r="B11" i="2"/>
  <c r="I11" i="2"/>
  <c r="B12" i="2"/>
  <c r="I12" i="2"/>
  <c r="I13" i="2"/>
  <c r="B14" i="2"/>
  <c r="I14" i="2"/>
  <c r="B15" i="2"/>
  <c r="I15" i="2"/>
  <c r="I16" i="2"/>
  <c r="I17" i="2"/>
  <c r="I19" i="2"/>
  <c r="B20" i="2"/>
  <c r="I20" i="2"/>
  <c r="I21" i="2"/>
  <c r="I22" i="2"/>
  <c r="I25" i="2"/>
  <c r="I26" i="2"/>
  <c r="I27" i="2"/>
  <c r="I28" i="2"/>
  <c r="I29" i="2"/>
  <c r="I31" i="2"/>
  <c r="B32" i="2"/>
  <c r="I32" i="2"/>
  <c r="B33" i="2"/>
  <c r="I33" i="2"/>
  <c r="B35" i="2"/>
  <c r="I35" i="2"/>
  <c r="B36" i="2"/>
  <c r="I36" i="2"/>
  <c r="I37" i="2"/>
  <c r="I38" i="2"/>
  <c r="I42" i="2"/>
  <c r="I43" i="2"/>
  <c r="B44" i="2"/>
  <c r="I44" i="2"/>
  <c r="B45" i="2"/>
  <c r="I45" i="2"/>
  <c r="B47" i="2"/>
  <c r="I47" i="2"/>
  <c r="B48" i="2"/>
  <c r="I48" i="2"/>
  <c r="B49" i="2"/>
  <c r="I49" i="2"/>
  <c r="B50" i="2"/>
  <c r="I50" i="2"/>
  <c r="B51" i="2"/>
  <c r="I51" i="2"/>
  <c r="I52" i="2"/>
  <c r="I54" i="2"/>
  <c r="I55" i="2"/>
  <c r="I58" i="2"/>
  <c r="I59" i="2"/>
  <c r="I60" i="2"/>
  <c r="I62" i="2"/>
  <c r="I64" i="2"/>
  <c r="I65" i="2"/>
  <c r="I66" i="2"/>
  <c r="I67" i="2"/>
  <c r="I69" i="2"/>
  <c r="I70" i="2"/>
  <c r="I71" i="2"/>
  <c r="I76" i="2"/>
  <c r="I77" i="2"/>
  <c r="I78" i="2"/>
  <c r="I79" i="2"/>
  <c r="I82" i="2"/>
  <c r="I83" i="2"/>
  <c r="I84" i="2"/>
  <c r="I86" i="2"/>
  <c r="F31" i="2"/>
  <c r="H31" i="2"/>
  <c r="K31" i="2"/>
  <c r="U31" i="2"/>
  <c r="F97" i="2"/>
  <c r="H97" i="2"/>
  <c r="K97" i="2"/>
  <c r="U97" i="2"/>
  <c r="F96" i="2"/>
  <c r="H96" i="2"/>
  <c r="K96" i="2"/>
  <c r="U96" i="2"/>
  <c r="F95" i="2"/>
  <c r="K95" i="2"/>
  <c r="U95" i="2"/>
  <c r="F93" i="2"/>
  <c r="K93" i="2"/>
  <c r="U93" i="2"/>
  <c r="U90" i="2"/>
  <c r="H90" i="2"/>
  <c r="F90" i="2"/>
  <c r="F89" i="2"/>
  <c r="H89" i="2"/>
  <c r="K89" i="2"/>
  <c r="U89" i="2"/>
  <c r="F88" i="2"/>
  <c r="H88" i="2"/>
  <c r="K88" i="2"/>
  <c r="U88" i="2"/>
  <c r="F87" i="2"/>
  <c r="H87" i="2"/>
  <c r="K87" i="2"/>
  <c r="U87" i="2"/>
  <c r="F86" i="2"/>
  <c r="H86" i="2"/>
  <c r="K86" i="2"/>
  <c r="U86" i="2"/>
  <c r="F84" i="2"/>
  <c r="H84" i="2"/>
  <c r="K84" i="2"/>
  <c r="U84" i="2"/>
  <c r="D83" i="2"/>
  <c r="F83" i="2"/>
  <c r="D76" i="2"/>
  <c r="D77" i="2"/>
  <c r="D78" i="2"/>
  <c r="H83" i="2"/>
  <c r="K83" i="2"/>
  <c r="U83" i="2"/>
  <c r="F82" i="2"/>
  <c r="H82" i="2"/>
  <c r="K82" i="2"/>
  <c r="U82" i="2"/>
  <c r="F79" i="2"/>
  <c r="H79" i="2"/>
  <c r="K79" i="2"/>
  <c r="U79" i="2"/>
  <c r="F78" i="2"/>
  <c r="H78" i="2"/>
  <c r="K78" i="2"/>
  <c r="U78" i="2"/>
  <c r="F77" i="2"/>
  <c r="H77" i="2"/>
  <c r="K77" i="2"/>
  <c r="U77" i="2"/>
  <c r="F76" i="2"/>
  <c r="H76" i="2"/>
  <c r="K76" i="2"/>
  <c r="U76" i="2"/>
  <c r="F71" i="2"/>
  <c r="H71" i="2"/>
  <c r="K71" i="2"/>
  <c r="U71" i="2"/>
  <c r="D70" i="2"/>
  <c r="F70" i="2"/>
  <c r="H70" i="2"/>
  <c r="K70" i="2"/>
  <c r="U70" i="2"/>
  <c r="F69" i="2"/>
  <c r="H69" i="2"/>
  <c r="K69" i="2"/>
  <c r="U69" i="2"/>
  <c r="F67" i="2"/>
  <c r="H67" i="2"/>
  <c r="K67" i="2"/>
  <c r="U67" i="2"/>
  <c r="D66" i="2"/>
  <c r="F66" i="2"/>
  <c r="H66" i="2"/>
  <c r="K66" i="2"/>
  <c r="U66" i="2"/>
  <c r="D65" i="2"/>
  <c r="F65" i="2"/>
  <c r="D55" i="2"/>
  <c r="D58" i="2"/>
  <c r="D59" i="2"/>
  <c r="D64" i="2"/>
  <c r="H65" i="2"/>
  <c r="K65" i="2"/>
  <c r="U65" i="2"/>
  <c r="F64" i="2"/>
  <c r="H64" i="2"/>
  <c r="K64" i="2"/>
  <c r="U64" i="2"/>
  <c r="F62" i="2"/>
  <c r="H62" i="2"/>
  <c r="K62" i="2"/>
  <c r="U62" i="2"/>
  <c r="F60" i="2"/>
  <c r="H60" i="2"/>
  <c r="K60" i="2"/>
  <c r="U60" i="2"/>
  <c r="F59" i="2"/>
  <c r="H59" i="2"/>
  <c r="K59" i="2"/>
  <c r="U59" i="2"/>
  <c r="F58" i="2"/>
  <c r="H58" i="2"/>
  <c r="K58" i="2"/>
  <c r="U58" i="2"/>
  <c r="F55" i="2"/>
  <c r="H55" i="2"/>
  <c r="K55" i="2"/>
  <c r="U55" i="2"/>
  <c r="F54" i="2"/>
  <c r="H54" i="2"/>
  <c r="K54" i="2"/>
  <c r="U54" i="2"/>
  <c r="F52" i="2"/>
  <c r="D45" i="2"/>
  <c r="D47" i="2"/>
  <c r="D48" i="2"/>
  <c r="D49" i="2"/>
  <c r="D50" i="2"/>
  <c r="D51" i="2"/>
  <c r="H52" i="2"/>
  <c r="K52" i="2"/>
  <c r="U52" i="2"/>
  <c r="F51" i="2"/>
  <c r="H51" i="2"/>
  <c r="K51" i="2"/>
  <c r="U51" i="2"/>
  <c r="F50" i="2"/>
  <c r="H50" i="2"/>
  <c r="K50" i="2"/>
  <c r="U50" i="2"/>
  <c r="F49" i="2"/>
  <c r="H49" i="2"/>
  <c r="K49" i="2"/>
  <c r="U49" i="2"/>
  <c r="F48" i="2"/>
  <c r="H48" i="2"/>
  <c r="K48" i="2"/>
  <c r="U48" i="2"/>
  <c r="F47" i="2"/>
  <c r="H47" i="2"/>
  <c r="K47" i="2"/>
  <c r="U47" i="2"/>
  <c r="F45" i="2"/>
  <c r="H45" i="2"/>
  <c r="K45" i="2"/>
  <c r="U45" i="2"/>
  <c r="D44" i="2"/>
  <c r="F44" i="2"/>
  <c r="H44" i="2"/>
  <c r="K44" i="2"/>
  <c r="U44" i="2"/>
  <c r="D43" i="2"/>
  <c r="F43" i="2"/>
  <c r="D37" i="2"/>
  <c r="H43" i="2"/>
  <c r="K43" i="2"/>
  <c r="U43" i="2"/>
  <c r="F42" i="2"/>
  <c r="H42" i="2"/>
  <c r="K42" i="2"/>
  <c r="U42" i="2"/>
  <c r="F38" i="2"/>
  <c r="H38" i="2"/>
  <c r="K38" i="2"/>
  <c r="U38" i="2"/>
  <c r="F37" i="2"/>
  <c r="H37" i="2"/>
  <c r="K37" i="2"/>
  <c r="U37" i="2"/>
  <c r="F135" i="2"/>
  <c r="H135" i="2"/>
  <c r="K135" i="2"/>
  <c r="U135" i="2"/>
  <c r="F134" i="2"/>
  <c r="K134" i="2"/>
  <c r="U134" i="2"/>
  <c r="F131" i="2"/>
  <c r="K131" i="2"/>
  <c r="U131" i="2"/>
  <c r="U130" i="2"/>
  <c r="F129" i="2"/>
  <c r="H129" i="2"/>
  <c r="K129" i="2"/>
  <c r="U129" i="2"/>
  <c r="F128" i="2"/>
  <c r="H128" i="2"/>
  <c r="K128" i="2"/>
  <c r="U128" i="2"/>
  <c r="F125" i="2"/>
  <c r="K125" i="2"/>
  <c r="U125" i="2"/>
  <c r="F123" i="2"/>
  <c r="K123" i="2"/>
  <c r="U123" i="2"/>
  <c r="U122" i="2"/>
  <c r="F120" i="2"/>
  <c r="K120" i="2"/>
  <c r="U120" i="2"/>
  <c r="F119" i="2"/>
  <c r="H119" i="2"/>
  <c r="K119" i="2"/>
  <c r="U119" i="2"/>
  <c r="F118" i="2"/>
  <c r="H118" i="2"/>
  <c r="K118" i="2"/>
  <c r="U118" i="2"/>
  <c r="U117" i="2"/>
  <c r="F116" i="2"/>
  <c r="H116" i="2"/>
  <c r="K116" i="2"/>
  <c r="U116" i="2"/>
  <c r="F114" i="2"/>
  <c r="K114" i="2"/>
  <c r="U114" i="2"/>
  <c r="F112" i="2"/>
  <c r="K112" i="2"/>
  <c r="U112" i="2"/>
  <c r="F111" i="2"/>
  <c r="H111" i="2"/>
  <c r="K111" i="2"/>
  <c r="U111" i="2"/>
  <c r="F110" i="2"/>
  <c r="H110" i="2"/>
  <c r="K110" i="2"/>
  <c r="U110" i="2"/>
  <c r="F107" i="2"/>
  <c r="H107" i="2"/>
  <c r="K107" i="2"/>
  <c r="U107" i="2"/>
  <c r="F106" i="2"/>
  <c r="H106" i="2"/>
  <c r="K106" i="2"/>
  <c r="U106" i="2"/>
  <c r="F105" i="2"/>
  <c r="H105" i="2"/>
  <c r="K105" i="2"/>
  <c r="U105" i="2"/>
  <c r="F104" i="2"/>
  <c r="K104" i="2"/>
  <c r="U104" i="2"/>
  <c r="F102" i="2"/>
  <c r="K102" i="2"/>
  <c r="U102" i="2"/>
  <c r="F101" i="2"/>
  <c r="H101" i="2"/>
  <c r="K101" i="2"/>
  <c r="U101" i="2"/>
  <c r="F100" i="2"/>
  <c r="H100" i="2"/>
  <c r="K100" i="2"/>
  <c r="U100" i="2"/>
  <c r="F99" i="2"/>
  <c r="H99" i="2"/>
  <c r="K99" i="2"/>
  <c r="U99" i="2"/>
  <c r="D4" i="2"/>
  <c r="F4" i="2"/>
  <c r="H4" i="2"/>
  <c r="K4" i="2"/>
  <c r="U4" i="2"/>
  <c r="D5" i="2"/>
  <c r="F5" i="2"/>
  <c r="H5" i="2"/>
  <c r="K5" i="2"/>
  <c r="U5" i="2"/>
  <c r="D6" i="2"/>
  <c r="F6" i="2"/>
  <c r="H6" i="2"/>
  <c r="K6" i="2"/>
  <c r="U6" i="2"/>
  <c r="D7" i="2"/>
  <c r="F7" i="2"/>
  <c r="H7" i="2"/>
  <c r="K7" i="2"/>
  <c r="U7" i="2"/>
  <c r="D10" i="2"/>
  <c r="F10" i="2"/>
  <c r="H10" i="2"/>
  <c r="K10" i="2"/>
  <c r="U10" i="2"/>
  <c r="D11" i="2"/>
  <c r="F11" i="2"/>
  <c r="H11" i="2"/>
  <c r="K11" i="2"/>
  <c r="U11" i="2"/>
  <c r="D12" i="2"/>
  <c r="F12" i="2"/>
  <c r="H12" i="2"/>
  <c r="K12" i="2"/>
  <c r="U12" i="2"/>
  <c r="D13" i="2"/>
  <c r="F13" i="2"/>
  <c r="H13" i="2"/>
  <c r="K13" i="2"/>
  <c r="U13" i="2"/>
  <c r="D14" i="2"/>
  <c r="F14" i="2"/>
  <c r="H14" i="2"/>
  <c r="K14" i="2"/>
  <c r="U14" i="2"/>
  <c r="D15" i="2"/>
  <c r="F15" i="2"/>
  <c r="H15" i="2"/>
  <c r="K15" i="2"/>
  <c r="U15" i="2"/>
  <c r="D16" i="2"/>
  <c r="F16" i="2"/>
  <c r="H16" i="2"/>
  <c r="K16" i="2"/>
  <c r="U16" i="2"/>
  <c r="F17" i="2"/>
  <c r="H17" i="2"/>
  <c r="K17" i="2"/>
  <c r="U17" i="2"/>
  <c r="F19" i="2"/>
  <c r="H19" i="2"/>
  <c r="K19" i="2"/>
  <c r="U19" i="2"/>
  <c r="D20" i="2"/>
  <c r="F20" i="2"/>
  <c r="H20" i="2"/>
  <c r="K20" i="2"/>
  <c r="U20" i="2"/>
  <c r="D21" i="2"/>
  <c r="F21" i="2"/>
  <c r="H21" i="2"/>
  <c r="K21" i="2"/>
  <c r="U21" i="2"/>
  <c r="D22" i="2"/>
  <c r="F22" i="2"/>
  <c r="H22" i="2"/>
  <c r="K22" i="2"/>
  <c r="U22" i="2"/>
  <c r="D25" i="2"/>
  <c r="F25" i="2"/>
  <c r="H25" i="2"/>
  <c r="K25" i="2"/>
  <c r="U25" i="2"/>
  <c r="D26" i="2"/>
  <c r="F26" i="2"/>
  <c r="H26" i="2"/>
  <c r="K26" i="2"/>
  <c r="U26" i="2"/>
  <c r="D27" i="2"/>
  <c r="F27" i="2"/>
  <c r="H27" i="2"/>
  <c r="K27" i="2"/>
  <c r="U27" i="2"/>
  <c r="D28" i="2"/>
  <c r="F28" i="2"/>
  <c r="H28" i="2"/>
  <c r="K28" i="2"/>
  <c r="U28" i="2"/>
  <c r="F29" i="2"/>
  <c r="H29" i="2"/>
  <c r="K29" i="2"/>
  <c r="U29" i="2"/>
  <c r="D32" i="2"/>
  <c r="F32" i="2"/>
  <c r="H32" i="2"/>
  <c r="K32" i="2"/>
  <c r="U32" i="2"/>
  <c r="D33" i="2"/>
  <c r="F33" i="2"/>
  <c r="H33" i="2"/>
  <c r="K33" i="2"/>
  <c r="U33" i="2"/>
  <c r="D35" i="2"/>
  <c r="F35" i="2"/>
  <c r="H35" i="2"/>
  <c r="K35" i="2"/>
  <c r="U35" i="2"/>
  <c r="D36" i="2"/>
  <c r="F36" i="2"/>
  <c r="H36" i="2"/>
  <c r="K36" i="2"/>
  <c r="U36" i="2"/>
  <c r="F136" i="2"/>
  <c r="H136" i="2"/>
  <c r="K136" i="2"/>
  <c r="U136" i="2"/>
  <c r="F137" i="2"/>
  <c r="H137" i="2"/>
  <c r="K137" i="2"/>
  <c r="U137" i="2"/>
  <c r="F138" i="2"/>
  <c r="H138" i="2"/>
  <c r="K138" i="2"/>
  <c r="U138" i="2"/>
  <c r="U139" i="2"/>
  <c r="F142" i="2"/>
  <c r="K142" i="2"/>
  <c r="U142" i="2"/>
  <c r="F145" i="2"/>
  <c r="H145" i="2"/>
  <c r="K145" i="2"/>
  <c r="U145" i="2"/>
  <c r="F146" i="2"/>
  <c r="H146" i="2"/>
  <c r="K146" i="2"/>
  <c r="U146" i="2"/>
  <c r="F147" i="2"/>
  <c r="H147" i="2"/>
  <c r="K147" i="2"/>
  <c r="U147" i="2"/>
  <c r="F148" i="2"/>
  <c r="H148" i="2"/>
  <c r="K148" i="2"/>
  <c r="U148" i="2"/>
  <c r="H150" i="2"/>
  <c r="F150" i="2"/>
  <c r="K150" i="2"/>
  <c r="U150" i="2"/>
  <c r="F151" i="2"/>
  <c r="H151" i="2"/>
  <c r="K151" i="2"/>
  <c r="U151" i="2"/>
  <c r="F152" i="2"/>
  <c r="H152" i="2"/>
  <c r="K152" i="2"/>
  <c r="U152" i="2"/>
  <c r="F153" i="2"/>
  <c r="H153" i="2"/>
  <c r="K153" i="2"/>
  <c r="U153" i="2"/>
  <c r="F154" i="2"/>
  <c r="K154" i="2"/>
  <c r="U154" i="2"/>
  <c r="F156" i="2"/>
  <c r="K156" i="2"/>
  <c r="U156" i="2"/>
  <c r="F157" i="2"/>
  <c r="H157" i="2"/>
  <c r="K157" i="2"/>
  <c r="U157" i="2"/>
  <c r="F158" i="2"/>
  <c r="H158" i="2"/>
  <c r="K158" i="2"/>
  <c r="U158" i="2"/>
  <c r="F161" i="2"/>
  <c r="H161" i="2"/>
  <c r="K161" i="2"/>
  <c r="U161" i="2"/>
  <c r="F162" i="2"/>
  <c r="H162" i="2"/>
  <c r="K162" i="2"/>
  <c r="U162" i="2"/>
  <c r="F166" i="2"/>
  <c r="H166" i="2"/>
  <c r="K166" i="2"/>
  <c r="U166" i="2"/>
  <c r="F167" i="2"/>
  <c r="K167" i="2"/>
  <c r="U167" i="2"/>
  <c r="F170" i="2"/>
  <c r="H170" i="2"/>
  <c r="K170" i="2"/>
  <c r="U170" i="2"/>
  <c r="F171" i="2"/>
  <c r="H171" i="2"/>
  <c r="K171" i="2"/>
  <c r="U171" i="2"/>
  <c r="F172" i="2"/>
  <c r="H172" i="2"/>
  <c r="K172" i="2"/>
  <c r="U172" i="2"/>
  <c r="F173" i="2"/>
  <c r="H173" i="2"/>
  <c r="K173" i="2"/>
  <c r="U173" i="2"/>
  <c r="F174" i="2"/>
  <c r="H174" i="2"/>
  <c r="K174" i="2"/>
  <c r="U174" i="2"/>
  <c r="F175" i="2"/>
  <c r="H175" i="2"/>
  <c r="K175" i="2"/>
  <c r="U175" i="2"/>
  <c r="F177" i="2"/>
  <c r="H177" i="2"/>
  <c r="K177" i="2"/>
  <c r="U177" i="2"/>
  <c r="F178" i="2"/>
  <c r="H178" i="2"/>
  <c r="K178" i="2"/>
  <c r="U178" i="2"/>
  <c r="F181" i="2"/>
  <c r="H181" i="2"/>
  <c r="K181" i="2"/>
  <c r="U181" i="2"/>
  <c r="F182" i="2"/>
  <c r="H182" i="2"/>
  <c r="K182" i="2"/>
  <c r="U182" i="2"/>
  <c r="F183" i="2"/>
  <c r="H183" i="2"/>
  <c r="K183" i="2"/>
  <c r="U183" i="2"/>
  <c r="F184" i="2"/>
  <c r="H184" i="2"/>
  <c r="K184" i="2"/>
  <c r="U184" i="2"/>
  <c r="F186" i="2"/>
  <c r="H186" i="2"/>
  <c r="K186" i="2"/>
  <c r="U186" i="2"/>
  <c r="F188" i="2"/>
  <c r="H188" i="2"/>
  <c r="K188" i="2"/>
  <c r="U188" i="2"/>
  <c r="F189" i="2"/>
  <c r="H189" i="2"/>
  <c r="K189" i="2"/>
  <c r="U189" i="2"/>
  <c r="F190" i="2"/>
  <c r="H190" i="2"/>
  <c r="K190" i="2"/>
  <c r="U190" i="2"/>
  <c r="F191" i="2"/>
  <c r="H191" i="2"/>
  <c r="K191" i="2"/>
  <c r="U191" i="2"/>
  <c r="F192" i="2"/>
  <c r="H192" i="2"/>
  <c r="K192" i="2"/>
  <c r="U192" i="2"/>
  <c r="F193" i="2"/>
  <c r="H193" i="2"/>
  <c r="K193" i="2"/>
  <c r="U193" i="2"/>
  <c r="F195" i="2"/>
  <c r="H195" i="2"/>
  <c r="K195" i="2"/>
  <c r="U195" i="2"/>
  <c r="F198" i="2"/>
  <c r="H198" i="2"/>
  <c r="K198" i="2"/>
  <c r="U198" i="2"/>
  <c r="F199" i="2"/>
  <c r="H199" i="2"/>
  <c r="K199" i="2"/>
  <c r="U199" i="2"/>
  <c r="F200" i="2"/>
  <c r="H200" i="2"/>
  <c r="K200" i="2"/>
  <c r="U200" i="2"/>
  <c r="F201" i="2"/>
  <c r="H201" i="2"/>
  <c r="K201" i="2"/>
  <c r="U201" i="2"/>
  <c r="F203" i="2"/>
  <c r="H203" i="2"/>
  <c r="K203" i="2"/>
  <c r="U203" i="2"/>
  <c r="F205" i="2"/>
  <c r="H205" i="2"/>
  <c r="K205" i="2"/>
  <c r="U205" i="2"/>
  <c r="F206" i="2"/>
  <c r="H206" i="2"/>
  <c r="K206" i="2"/>
  <c r="U206" i="2"/>
  <c r="F207" i="2"/>
  <c r="H207" i="2"/>
  <c r="K207" i="2"/>
  <c r="U207" i="2"/>
  <c r="F208" i="2"/>
  <c r="H208" i="2"/>
  <c r="K208" i="2"/>
  <c r="U208" i="2"/>
  <c r="F209" i="2"/>
  <c r="H209" i="2"/>
  <c r="K209" i="2"/>
  <c r="U209" i="2"/>
  <c r="F211" i="2"/>
  <c r="H211" i="2"/>
  <c r="K211" i="2"/>
  <c r="U211" i="2"/>
  <c r="F212" i="2"/>
  <c r="H212" i="2"/>
  <c r="K212" i="2"/>
  <c r="U212" i="2"/>
  <c r="F215" i="2"/>
  <c r="H215" i="2"/>
  <c r="K215" i="2"/>
  <c r="U215" i="2"/>
  <c r="F216" i="2"/>
  <c r="H216" i="2"/>
  <c r="K216" i="2"/>
  <c r="U216" i="2"/>
  <c r="F217" i="2"/>
  <c r="H217" i="2"/>
  <c r="K217" i="2"/>
  <c r="U217" i="2"/>
  <c r="F218" i="2"/>
  <c r="H218" i="2"/>
  <c r="K218" i="2"/>
  <c r="U218" i="2"/>
  <c r="F220" i="2"/>
  <c r="H220" i="2"/>
  <c r="K220" i="2"/>
  <c r="U220" i="2"/>
  <c r="F222" i="2"/>
  <c r="H222" i="2"/>
  <c r="K222" i="2"/>
  <c r="U222" i="2"/>
  <c r="F223" i="2"/>
  <c r="H223" i="2"/>
  <c r="K223" i="2"/>
  <c r="U223" i="2"/>
  <c r="F224" i="2"/>
  <c r="H224" i="2"/>
  <c r="K224" i="2"/>
  <c r="U224" i="2"/>
  <c r="F225" i="2"/>
  <c r="H225" i="2"/>
  <c r="K225" i="2"/>
  <c r="U225" i="2"/>
  <c r="F226" i="2"/>
  <c r="H226" i="2"/>
  <c r="K226" i="2"/>
  <c r="U226" i="2"/>
  <c r="F227" i="2"/>
  <c r="H227" i="2"/>
  <c r="K227" i="2"/>
  <c r="U227" i="2"/>
  <c r="F229" i="2"/>
  <c r="H229" i="2"/>
  <c r="K229" i="2"/>
  <c r="U229" i="2"/>
  <c r="F232" i="2"/>
  <c r="H232" i="2"/>
  <c r="K232" i="2"/>
  <c r="U232" i="2"/>
  <c r="F233" i="2"/>
  <c r="H233" i="2"/>
  <c r="K233" i="2"/>
  <c r="U233" i="2"/>
  <c r="F234" i="2"/>
  <c r="H234" i="2"/>
  <c r="K234" i="2"/>
  <c r="U234" i="2"/>
  <c r="F235" i="2"/>
  <c r="H235" i="2"/>
  <c r="K235" i="2"/>
  <c r="U235" i="2"/>
  <c r="F237" i="2"/>
  <c r="H237" i="2"/>
  <c r="K237" i="2"/>
  <c r="U237" i="2"/>
  <c r="F239" i="2"/>
  <c r="H239" i="2"/>
  <c r="K239" i="2"/>
  <c r="U239" i="2"/>
  <c r="F240" i="2"/>
  <c r="H240" i="2"/>
  <c r="K240" i="2"/>
  <c r="U240" i="2"/>
  <c r="F241" i="2"/>
  <c r="H241" i="2"/>
  <c r="K241" i="2"/>
  <c r="U241" i="2"/>
  <c r="F244" i="2"/>
  <c r="F253" i="2"/>
  <c r="F261" i="2"/>
  <c r="F273" i="2"/>
  <c r="H273" i="2"/>
  <c r="K273" i="2"/>
  <c r="U273" i="2"/>
  <c r="F274" i="2"/>
  <c r="H274" i="2"/>
  <c r="K274" i="2"/>
  <c r="U274" i="2"/>
  <c r="F275" i="2"/>
  <c r="H275" i="2"/>
  <c r="K275" i="2"/>
  <c r="U275" i="2"/>
  <c r="F276" i="2"/>
  <c r="H276" i="2"/>
  <c r="K276" i="2"/>
  <c r="U276" i="2"/>
  <c r="F277" i="2"/>
  <c r="H277" i="2"/>
  <c r="K277" i="2"/>
  <c r="U277" i="2"/>
  <c r="U278" i="2"/>
  <c r="F279" i="2"/>
  <c r="H279" i="2"/>
  <c r="K279" i="2"/>
  <c r="U279" i="2"/>
  <c r="F280" i="2"/>
  <c r="H280" i="2"/>
  <c r="K280" i="2"/>
  <c r="U280" i="2"/>
  <c r="F283" i="2"/>
  <c r="H283" i="2"/>
  <c r="K283" i="2"/>
  <c r="U283" i="2"/>
  <c r="F284" i="2"/>
  <c r="H284" i="2"/>
  <c r="K284" i="2"/>
  <c r="U284" i="2"/>
  <c r="F285" i="2"/>
  <c r="H285" i="2"/>
  <c r="K285" i="2"/>
  <c r="U285" i="2"/>
  <c r="F286" i="2"/>
  <c r="H286" i="2"/>
  <c r="K286" i="2"/>
  <c r="U286" i="2"/>
  <c r="F288" i="2"/>
  <c r="H288" i="2"/>
  <c r="K288" i="2"/>
  <c r="U288" i="2"/>
  <c r="U289" i="2"/>
  <c r="F290" i="2"/>
  <c r="H290" i="2"/>
  <c r="K290" i="2"/>
  <c r="U290" i="2"/>
  <c r="F291" i="2"/>
  <c r="H291" i="2"/>
  <c r="K291" i="2"/>
  <c r="U291" i="2"/>
  <c r="F292" i="2"/>
  <c r="H292" i="2"/>
  <c r="K292" i="2"/>
  <c r="U292" i="2"/>
  <c r="F293" i="2"/>
  <c r="H293" i="2"/>
  <c r="K293" i="2"/>
  <c r="U293" i="2"/>
  <c r="F294" i="2"/>
  <c r="H294" i="2"/>
  <c r="K294" i="2"/>
  <c r="U294" i="2"/>
  <c r="F295" i="2"/>
  <c r="H295" i="2"/>
  <c r="K295" i="2"/>
  <c r="U295" i="2"/>
  <c r="F296" i="2"/>
  <c r="H296" i="2"/>
  <c r="K296" i="2"/>
  <c r="U296" i="2"/>
  <c r="U297" i="2"/>
  <c r="F300" i="2"/>
  <c r="H300" i="2"/>
  <c r="K300" i="2"/>
  <c r="U300" i="2"/>
  <c r="F301" i="2"/>
  <c r="H301" i="2"/>
  <c r="K301" i="2"/>
  <c r="U301" i="2"/>
  <c r="F302" i="2"/>
  <c r="H302" i="2"/>
  <c r="K302" i="2"/>
  <c r="U302" i="2"/>
  <c r="F303" i="2"/>
  <c r="H303" i="2"/>
  <c r="K303" i="2"/>
  <c r="U303" i="2"/>
  <c r="F305" i="2"/>
  <c r="H305" i="2"/>
  <c r="K305" i="2"/>
  <c r="U305" i="2"/>
  <c r="F307" i="2"/>
  <c r="H307" i="2"/>
  <c r="K307" i="2"/>
  <c r="U307" i="2"/>
  <c r="F308" i="2"/>
  <c r="H308" i="2"/>
  <c r="K308" i="2"/>
  <c r="U308" i="2"/>
  <c r="F309" i="2"/>
  <c r="H309" i="2"/>
  <c r="K309" i="2"/>
  <c r="U309" i="2"/>
  <c r="F310" i="2"/>
  <c r="H310" i="2"/>
  <c r="K310" i="2"/>
  <c r="U310" i="2"/>
  <c r="F311" i="2"/>
  <c r="H311" i="2"/>
  <c r="K311" i="2"/>
  <c r="U311" i="2"/>
  <c r="F312" i="2"/>
  <c r="H312" i="2"/>
  <c r="K312" i="2"/>
  <c r="U312" i="2"/>
  <c r="U313" i="2"/>
  <c r="F317" i="2"/>
  <c r="H317" i="2"/>
  <c r="K317" i="2"/>
  <c r="U317" i="2"/>
  <c r="F318" i="2"/>
  <c r="H318" i="2"/>
  <c r="K318" i="2"/>
  <c r="U318" i="2"/>
  <c r="F321" i="2"/>
  <c r="H321" i="2"/>
  <c r="K321" i="2"/>
  <c r="U321" i="2"/>
  <c r="T323" i="2"/>
  <c r="S323" i="2"/>
  <c r="Q323" i="2"/>
  <c r="N323" i="2"/>
  <c r="J323" i="2"/>
  <c r="B145" i="1"/>
  <c r="B143" i="1"/>
  <c r="B184" i="1"/>
  <c r="B185" i="1"/>
  <c r="B186" i="1"/>
  <c r="B187" i="1"/>
  <c r="B189" i="1"/>
  <c r="B191" i="1"/>
  <c r="B192" i="1"/>
  <c r="D183" i="1"/>
  <c r="D192" i="1"/>
  <c r="F192" i="1"/>
  <c r="H192" i="1"/>
  <c r="I192" i="1"/>
  <c r="K192" i="1"/>
  <c r="K190" i="1"/>
  <c r="D82" i="1"/>
  <c r="B171" i="1"/>
  <c r="B157" i="1"/>
  <c r="B142" i="1"/>
  <c r="B112" i="1"/>
  <c r="N5" i="1"/>
  <c r="N6" i="1"/>
  <c r="N8" i="1"/>
  <c r="N9" i="1"/>
  <c r="N10" i="1"/>
  <c r="N11" i="1"/>
  <c r="N12" i="1"/>
  <c r="N13" i="1"/>
  <c r="N14" i="1"/>
  <c r="N16" i="1"/>
  <c r="N17" i="1"/>
  <c r="N19" i="1"/>
  <c r="N20" i="1"/>
  <c r="N21" i="1"/>
  <c r="N22" i="1"/>
  <c r="N24" i="1"/>
  <c r="N25" i="1"/>
  <c r="N26" i="1"/>
  <c r="N27" i="1"/>
  <c r="N28" i="1"/>
  <c r="N30" i="1"/>
  <c r="N31" i="1"/>
  <c r="N32" i="1"/>
  <c r="N33" i="1"/>
  <c r="N34" i="1"/>
  <c r="N35" i="1"/>
  <c r="N36" i="1"/>
  <c r="N38" i="1"/>
  <c r="N40" i="1"/>
  <c r="N41" i="1"/>
  <c r="N42" i="1"/>
  <c r="N43" i="1"/>
  <c r="N44" i="1"/>
  <c r="N45" i="1"/>
  <c r="N47" i="1"/>
  <c r="N48" i="1"/>
  <c r="N49" i="1"/>
  <c r="N50" i="1"/>
  <c r="N51" i="1"/>
  <c r="N53" i="1"/>
  <c r="N54" i="1"/>
  <c r="N55" i="1"/>
  <c r="N56" i="1"/>
  <c r="N57" i="1"/>
  <c r="N60" i="1"/>
  <c r="N61" i="1"/>
  <c r="N64" i="1"/>
  <c r="N65" i="1"/>
  <c r="N66" i="1"/>
  <c r="N67" i="1"/>
  <c r="N68" i="1"/>
  <c r="N70" i="1"/>
  <c r="N71" i="1"/>
  <c r="N72" i="1"/>
  <c r="N73" i="1"/>
  <c r="N74" i="1"/>
  <c r="N75" i="1"/>
  <c r="N78" i="1"/>
  <c r="N79" i="1"/>
  <c r="N80" i="1"/>
  <c r="N81" i="1"/>
  <c r="N82" i="1"/>
  <c r="N83" i="1"/>
  <c r="N85" i="1"/>
  <c r="N88" i="1"/>
  <c r="N89" i="1"/>
  <c r="N90" i="1"/>
  <c r="N91" i="1"/>
  <c r="N92" i="1"/>
  <c r="N94" i="1"/>
  <c r="N95" i="1"/>
  <c r="N96" i="1"/>
  <c r="N97" i="1"/>
  <c r="N98" i="1"/>
  <c r="N100" i="1"/>
  <c r="N101" i="1"/>
  <c r="N103" i="1"/>
  <c r="N104" i="1"/>
  <c r="N105" i="1"/>
  <c r="N106" i="1"/>
  <c r="N107" i="1"/>
  <c r="N109" i="1"/>
  <c r="N110" i="1"/>
  <c r="N111" i="1"/>
  <c r="N112" i="1"/>
  <c r="N113" i="1"/>
  <c r="N114" i="1"/>
  <c r="N116" i="1"/>
  <c r="N118" i="1"/>
  <c r="N119" i="1"/>
  <c r="N120" i="1"/>
  <c r="N121" i="1"/>
  <c r="N122" i="1"/>
  <c r="N124" i="1"/>
  <c r="N125" i="1"/>
  <c r="N126" i="1"/>
  <c r="N127" i="1"/>
  <c r="N128" i="1"/>
  <c r="N130" i="1"/>
  <c r="N131" i="1"/>
  <c r="N133" i="1"/>
  <c r="N134" i="1"/>
  <c r="N135" i="1"/>
  <c r="N136" i="1"/>
  <c r="N138" i="1"/>
  <c r="N139" i="1"/>
  <c r="N140" i="1"/>
  <c r="N141" i="1"/>
  <c r="N142" i="1"/>
  <c r="N143" i="1"/>
  <c r="N145" i="1"/>
  <c r="N146" i="1"/>
  <c r="N147" i="1"/>
  <c r="N148" i="1"/>
  <c r="N149" i="1"/>
  <c r="N150" i="1"/>
  <c r="N154" i="1"/>
  <c r="N155" i="1"/>
  <c r="N156" i="1"/>
  <c r="N157" i="1"/>
  <c r="N158" i="1"/>
  <c r="N160" i="1"/>
  <c r="N161" i="1"/>
  <c r="N162" i="1"/>
  <c r="N163" i="1"/>
  <c r="N164" i="1"/>
  <c r="N165" i="1"/>
  <c r="N166" i="1"/>
  <c r="N168" i="1"/>
  <c r="N169" i="1"/>
  <c r="N170" i="1"/>
  <c r="N171" i="1"/>
  <c r="N172" i="1"/>
  <c r="N173" i="1"/>
  <c r="N174" i="1"/>
  <c r="N176" i="1"/>
  <c r="N177" i="1"/>
  <c r="N178" i="1"/>
  <c r="N179" i="1"/>
  <c r="N180" i="1"/>
  <c r="N182" i="1"/>
  <c r="N183" i="1"/>
  <c r="N184" i="1"/>
  <c r="N185" i="1"/>
  <c r="N186" i="1"/>
  <c r="N187" i="1"/>
  <c r="N189" i="1"/>
  <c r="N191" i="1"/>
  <c r="N192" i="1"/>
  <c r="P5" i="1"/>
  <c r="P6" i="1"/>
  <c r="P8" i="1"/>
  <c r="P9" i="1"/>
  <c r="P10" i="1"/>
  <c r="P11" i="1"/>
  <c r="P12" i="1"/>
  <c r="P13" i="1"/>
  <c r="P14" i="1"/>
  <c r="P16" i="1"/>
  <c r="P17" i="1"/>
  <c r="P18" i="1"/>
  <c r="P19" i="1"/>
  <c r="P20" i="1"/>
  <c r="P21" i="1"/>
  <c r="P22" i="1"/>
  <c r="P24" i="1"/>
  <c r="P25" i="1"/>
  <c r="P26" i="1"/>
  <c r="P27" i="1"/>
  <c r="P28" i="1"/>
  <c r="P30" i="1"/>
  <c r="P31" i="1"/>
  <c r="P32" i="1"/>
  <c r="P33" i="1"/>
  <c r="P34" i="1"/>
  <c r="P35" i="1"/>
  <c r="P36" i="1"/>
  <c r="P38" i="1"/>
  <c r="P40" i="1"/>
  <c r="P41" i="1"/>
  <c r="P42" i="1"/>
  <c r="P43" i="1"/>
  <c r="P44" i="1"/>
  <c r="P45" i="1"/>
  <c r="P47" i="1"/>
  <c r="P48" i="1"/>
  <c r="P49" i="1"/>
  <c r="P50" i="1"/>
  <c r="P51" i="1"/>
  <c r="P53" i="1"/>
  <c r="P54" i="1"/>
  <c r="P55" i="1"/>
  <c r="P56" i="1"/>
  <c r="P57" i="1"/>
  <c r="P60" i="1"/>
  <c r="P61" i="1"/>
  <c r="P63" i="1"/>
  <c r="P64" i="1"/>
  <c r="P65" i="1"/>
  <c r="P66" i="1"/>
  <c r="P67" i="1"/>
  <c r="P68" i="1"/>
  <c r="P70" i="1"/>
  <c r="P71" i="1"/>
  <c r="P72" i="1"/>
  <c r="P73" i="1"/>
  <c r="P74" i="1"/>
  <c r="P75" i="1"/>
  <c r="P76" i="1"/>
  <c r="P78" i="1"/>
  <c r="P79" i="1"/>
  <c r="P80" i="1"/>
  <c r="P81" i="1"/>
  <c r="P82" i="1"/>
  <c r="P83" i="1"/>
  <c r="P85" i="1"/>
  <c r="P88" i="1"/>
  <c r="P89" i="1"/>
  <c r="P90" i="1"/>
  <c r="P91" i="1"/>
  <c r="P92" i="1"/>
  <c r="P94" i="1"/>
  <c r="P95" i="1"/>
  <c r="P96" i="1"/>
  <c r="P97" i="1"/>
  <c r="P98" i="1"/>
  <c r="P100" i="1"/>
  <c r="P101" i="1"/>
  <c r="P103" i="1"/>
  <c r="P104" i="1"/>
  <c r="P105" i="1"/>
  <c r="P106" i="1"/>
  <c r="P107" i="1"/>
  <c r="P109" i="1"/>
  <c r="P110" i="1"/>
  <c r="P111" i="1"/>
  <c r="P112" i="1"/>
  <c r="P113" i="1"/>
  <c r="P114" i="1"/>
  <c r="P116" i="1"/>
  <c r="P118" i="1"/>
  <c r="P119" i="1"/>
  <c r="P120" i="1"/>
  <c r="P121" i="1"/>
  <c r="P122" i="1"/>
  <c r="P124" i="1"/>
  <c r="P125" i="1"/>
  <c r="P126" i="1"/>
  <c r="P127" i="1"/>
  <c r="P128" i="1"/>
  <c r="P130" i="1"/>
  <c r="P131" i="1"/>
  <c r="P133" i="1"/>
  <c r="P134" i="1"/>
  <c r="P135" i="1"/>
  <c r="P136" i="1"/>
  <c r="P138" i="1"/>
  <c r="P139" i="1"/>
  <c r="P140" i="1"/>
  <c r="P141" i="1"/>
  <c r="P142" i="1"/>
  <c r="P143" i="1"/>
  <c r="P145" i="1"/>
  <c r="P146" i="1"/>
  <c r="P147" i="1"/>
  <c r="P148" i="1"/>
  <c r="P149" i="1"/>
  <c r="P150" i="1"/>
  <c r="P151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8" i="1"/>
  <c r="P169" i="1"/>
  <c r="P170" i="1"/>
  <c r="P171" i="1"/>
  <c r="P172" i="1"/>
  <c r="P173" i="1"/>
  <c r="P174" i="1"/>
  <c r="P176" i="1"/>
  <c r="P177" i="1"/>
  <c r="P178" i="1"/>
  <c r="P179" i="1"/>
  <c r="P180" i="1"/>
  <c r="P182" i="1"/>
  <c r="P183" i="1"/>
  <c r="P184" i="1"/>
  <c r="P185" i="1"/>
  <c r="P186" i="1"/>
  <c r="P187" i="1"/>
  <c r="P189" i="1"/>
  <c r="P191" i="1"/>
  <c r="P192" i="1"/>
  <c r="B61" i="1"/>
  <c r="B63" i="1"/>
  <c r="B64" i="1"/>
  <c r="B65" i="1"/>
  <c r="B66" i="1"/>
  <c r="B67" i="1"/>
  <c r="B68" i="1"/>
  <c r="B70" i="1"/>
  <c r="B71" i="1"/>
  <c r="B72" i="1"/>
  <c r="B73" i="1"/>
  <c r="B74" i="1"/>
  <c r="B75" i="1"/>
  <c r="B76" i="1"/>
  <c r="B78" i="1"/>
  <c r="B79" i="1"/>
  <c r="B80" i="1"/>
  <c r="B81" i="1"/>
  <c r="B82" i="1"/>
  <c r="B83" i="1"/>
  <c r="B85" i="1"/>
  <c r="B88" i="1"/>
  <c r="B89" i="1"/>
  <c r="B90" i="1"/>
  <c r="B91" i="1"/>
  <c r="B92" i="1"/>
  <c r="B94" i="1"/>
  <c r="B95" i="1"/>
  <c r="B96" i="1"/>
  <c r="B97" i="1"/>
  <c r="B98" i="1"/>
  <c r="B100" i="1"/>
  <c r="B101" i="1"/>
  <c r="B103" i="1"/>
  <c r="B104" i="1"/>
  <c r="B105" i="1"/>
  <c r="B106" i="1"/>
  <c r="B107" i="1"/>
  <c r="B109" i="1"/>
  <c r="B110" i="1"/>
  <c r="B111" i="1"/>
  <c r="D67" i="1"/>
  <c r="B6" i="1"/>
  <c r="B8" i="1"/>
  <c r="B9" i="1"/>
  <c r="D9" i="1"/>
  <c r="B172" i="1"/>
  <c r="B173" i="1"/>
  <c r="B174" i="1"/>
  <c r="B176" i="1"/>
  <c r="B177" i="1"/>
  <c r="B178" i="1"/>
  <c r="B179" i="1"/>
  <c r="B180" i="1"/>
  <c r="B182" i="1"/>
  <c r="B183" i="1"/>
  <c r="B158" i="1"/>
  <c r="B160" i="1"/>
  <c r="B161" i="1"/>
  <c r="B162" i="1"/>
  <c r="B163" i="1"/>
  <c r="B164" i="1"/>
  <c r="B165" i="1"/>
  <c r="B166" i="1"/>
  <c r="B168" i="1"/>
  <c r="B169" i="1"/>
  <c r="B170" i="1"/>
  <c r="B155" i="1"/>
  <c r="B156" i="1"/>
  <c r="B146" i="1"/>
  <c r="B147" i="1"/>
  <c r="B148" i="1"/>
  <c r="B149" i="1"/>
  <c r="B150" i="1"/>
  <c r="B151" i="1"/>
  <c r="B128" i="1"/>
  <c r="B130" i="1"/>
  <c r="B131" i="1"/>
  <c r="B133" i="1"/>
  <c r="B134" i="1"/>
  <c r="B135" i="1"/>
  <c r="B136" i="1"/>
  <c r="B138" i="1"/>
  <c r="B139" i="1"/>
  <c r="B140" i="1"/>
  <c r="B141" i="1"/>
  <c r="B113" i="1"/>
  <c r="B114" i="1"/>
  <c r="B116" i="1"/>
  <c r="B118" i="1"/>
  <c r="B119" i="1"/>
  <c r="B120" i="1"/>
  <c r="B121" i="1"/>
  <c r="B122" i="1"/>
  <c r="B124" i="1"/>
  <c r="B125" i="1"/>
  <c r="B126" i="1"/>
  <c r="B49" i="1"/>
  <c r="B50" i="1"/>
  <c r="B51" i="1"/>
  <c r="B53" i="1"/>
  <c r="B54" i="1"/>
  <c r="B55" i="1"/>
  <c r="B56" i="1"/>
  <c r="B57" i="1"/>
  <c r="B41" i="1"/>
  <c r="B42" i="1"/>
  <c r="B43" i="1"/>
  <c r="B44" i="1"/>
  <c r="B45" i="1"/>
  <c r="B47" i="1"/>
  <c r="B38" i="1"/>
  <c r="B24" i="1"/>
  <c r="B25" i="1"/>
  <c r="B26" i="1"/>
  <c r="B27" i="1"/>
  <c r="B28" i="1"/>
  <c r="B30" i="1"/>
  <c r="B31" i="1"/>
  <c r="B32" i="1"/>
  <c r="B33" i="1"/>
  <c r="B34" i="1"/>
  <c r="B35" i="1"/>
  <c r="B10" i="1"/>
  <c r="B11" i="1"/>
  <c r="B12" i="1"/>
  <c r="B13" i="1"/>
  <c r="B14" i="1"/>
  <c r="B16" i="1"/>
  <c r="B17" i="1"/>
  <c r="B18" i="1"/>
  <c r="B19" i="1"/>
  <c r="B20" i="1"/>
  <c r="B21" i="1"/>
  <c r="D152" i="1"/>
  <c r="F23" i="1"/>
  <c r="D23" i="1"/>
  <c r="F15" i="1"/>
  <c r="D15" i="1"/>
  <c r="I15" i="1"/>
  <c r="I23" i="1"/>
  <c r="D4" i="1"/>
  <c r="H4" i="1"/>
  <c r="F4" i="1"/>
  <c r="M4" i="1"/>
  <c r="S4" i="1"/>
  <c r="I4" i="1"/>
  <c r="K4" i="1"/>
  <c r="D5" i="1"/>
  <c r="F5" i="1"/>
  <c r="T4" i="1"/>
  <c r="I5" i="1"/>
  <c r="H5" i="1"/>
  <c r="M5" i="1"/>
  <c r="S5" i="1"/>
  <c r="F29" i="1"/>
  <c r="S59" i="1"/>
  <c r="K5" i="1"/>
  <c r="T5" i="1"/>
  <c r="I190" i="1"/>
  <c r="F190" i="1"/>
  <c r="D190" i="1"/>
  <c r="H190" i="1"/>
  <c r="M190" i="1"/>
  <c r="S190" i="1"/>
  <c r="I102" i="1"/>
  <c r="F102" i="1"/>
  <c r="D102" i="1"/>
  <c r="F87" i="1"/>
  <c r="D87" i="1"/>
  <c r="I86" i="1"/>
  <c r="F86" i="1"/>
  <c r="D86" i="1"/>
  <c r="H86" i="1"/>
  <c r="M86" i="1"/>
  <c r="S86" i="1"/>
  <c r="H102" i="1"/>
  <c r="M102" i="1"/>
  <c r="S102" i="1"/>
  <c r="T190" i="1"/>
  <c r="H87" i="1"/>
  <c r="M87" i="1"/>
  <c r="K102" i="1"/>
  <c r="K86" i="1"/>
  <c r="I132" i="1"/>
  <c r="F132" i="1"/>
  <c r="D132" i="1"/>
  <c r="I117" i="1"/>
  <c r="F117" i="1"/>
  <c r="D117" i="1"/>
  <c r="H132" i="1"/>
  <c r="M132" i="1"/>
  <c r="S132" i="1"/>
  <c r="H117" i="1"/>
  <c r="M117" i="1"/>
  <c r="K87" i="1"/>
  <c r="T87" i="1"/>
  <c r="T102" i="1"/>
  <c r="T86" i="1"/>
  <c r="K132" i="1"/>
  <c r="K117" i="1"/>
  <c r="S117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60" i="1"/>
  <c r="D6" i="1"/>
  <c r="D7" i="1"/>
  <c r="D8" i="1"/>
  <c r="D10" i="1"/>
  <c r="D11" i="1"/>
  <c r="D12" i="1"/>
  <c r="D13" i="1"/>
  <c r="D14" i="1"/>
  <c r="D16" i="1"/>
  <c r="D17" i="1"/>
  <c r="D18" i="1"/>
  <c r="D19" i="1"/>
  <c r="D20" i="1"/>
  <c r="D21" i="1"/>
  <c r="D22" i="1"/>
  <c r="D24" i="1"/>
  <c r="D25" i="1"/>
  <c r="D26" i="1"/>
  <c r="D27" i="1"/>
  <c r="D28" i="1"/>
  <c r="I28" i="1"/>
  <c r="D29" i="1"/>
  <c r="H29" i="1"/>
  <c r="D30" i="1"/>
  <c r="D31" i="1"/>
  <c r="D32" i="1"/>
  <c r="D33" i="1"/>
  <c r="D34" i="1"/>
  <c r="D35" i="1"/>
  <c r="D36" i="1"/>
  <c r="D37" i="1"/>
  <c r="D38" i="1"/>
  <c r="D39" i="1"/>
  <c r="I39" i="1"/>
  <c r="D40" i="1"/>
  <c r="D41" i="1"/>
  <c r="I41" i="1"/>
  <c r="D42" i="1"/>
  <c r="D43" i="1"/>
  <c r="D44" i="1"/>
  <c r="D45" i="1"/>
  <c r="I45" i="1"/>
  <c r="D46" i="1"/>
  <c r="D47" i="1"/>
  <c r="D48" i="1"/>
  <c r="D49" i="1"/>
  <c r="I49" i="1"/>
  <c r="D50" i="1"/>
  <c r="D51" i="1"/>
  <c r="D52" i="1"/>
  <c r="D53" i="1"/>
  <c r="I53" i="1"/>
  <c r="D54" i="1"/>
  <c r="D55" i="1"/>
  <c r="D56" i="1"/>
  <c r="D57" i="1"/>
  <c r="I57" i="1"/>
  <c r="D58" i="1"/>
  <c r="D59" i="1"/>
  <c r="D60" i="1"/>
  <c r="D61" i="1"/>
  <c r="D63" i="1"/>
  <c r="D64" i="1"/>
  <c r="D65" i="1"/>
  <c r="D66" i="1"/>
  <c r="D68" i="1"/>
  <c r="D70" i="1"/>
  <c r="D71" i="1"/>
  <c r="D72" i="1"/>
  <c r="D73" i="1"/>
  <c r="D74" i="1"/>
  <c r="D75" i="1"/>
  <c r="D76" i="1"/>
  <c r="D78" i="1"/>
  <c r="D79" i="1"/>
  <c r="D80" i="1"/>
  <c r="D81" i="1"/>
  <c r="D83" i="1"/>
  <c r="D85" i="1"/>
  <c r="D88" i="1"/>
  <c r="D89" i="1"/>
  <c r="D90" i="1"/>
  <c r="D91" i="1"/>
  <c r="D92" i="1"/>
  <c r="D94" i="1"/>
  <c r="D95" i="1"/>
  <c r="D96" i="1"/>
  <c r="D97" i="1"/>
  <c r="D98" i="1"/>
  <c r="D100" i="1"/>
  <c r="D101" i="1"/>
  <c r="D103" i="1"/>
  <c r="D104" i="1"/>
  <c r="D105" i="1"/>
  <c r="D106" i="1"/>
  <c r="D107" i="1"/>
  <c r="D109" i="1"/>
  <c r="D110" i="1"/>
  <c r="D111" i="1"/>
  <c r="D112" i="1"/>
  <c r="D113" i="1"/>
  <c r="D114" i="1"/>
  <c r="D116" i="1"/>
  <c r="D118" i="1"/>
  <c r="D119" i="1"/>
  <c r="D120" i="1"/>
  <c r="D121" i="1"/>
  <c r="D122" i="1"/>
  <c r="D124" i="1"/>
  <c r="D125" i="1"/>
  <c r="D126" i="1"/>
  <c r="D127" i="1"/>
  <c r="D128" i="1"/>
  <c r="D130" i="1"/>
  <c r="D131" i="1"/>
  <c r="D133" i="1"/>
  <c r="D134" i="1"/>
  <c r="D135" i="1"/>
  <c r="D136" i="1"/>
  <c r="D138" i="1"/>
  <c r="D139" i="1"/>
  <c r="D140" i="1"/>
  <c r="D141" i="1"/>
  <c r="D142" i="1"/>
  <c r="D143" i="1"/>
  <c r="D145" i="1"/>
  <c r="D146" i="1"/>
  <c r="D147" i="1"/>
  <c r="D148" i="1"/>
  <c r="D149" i="1"/>
  <c r="D150" i="1"/>
  <c r="D151" i="1"/>
  <c r="D154" i="1"/>
  <c r="D155" i="1"/>
  <c r="D156" i="1"/>
  <c r="D157" i="1"/>
  <c r="D158" i="1"/>
  <c r="D160" i="1"/>
  <c r="D161" i="1"/>
  <c r="D162" i="1"/>
  <c r="D163" i="1"/>
  <c r="D164" i="1"/>
  <c r="D165" i="1"/>
  <c r="D166" i="1"/>
  <c r="D168" i="1"/>
  <c r="D169" i="1"/>
  <c r="D170" i="1"/>
  <c r="D171" i="1"/>
  <c r="D172" i="1"/>
  <c r="D173" i="1"/>
  <c r="D174" i="1"/>
  <c r="D176" i="1"/>
  <c r="D177" i="1"/>
  <c r="D178" i="1"/>
  <c r="D179" i="1"/>
  <c r="D180" i="1"/>
  <c r="D182" i="1"/>
  <c r="D184" i="1"/>
  <c r="D185" i="1"/>
  <c r="D186" i="1"/>
  <c r="D187" i="1"/>
  <c r="D189" i="1"/>
  <c r="D191" i="1"/>
  <c r="D167" i="1"/>
  <c r="H23" i="1"/>
  <c r="H15" i="1"/>
  <c r="D188" i="1"/>
  <c r="D181" i="1"/>
  <c r="T132" i="1"/>
  <c r="D62" i="1"/>
  <c r="T117" i="1"/>
  <c r="D175" i="1"/>
  <c r="D137" i="1"/>
  <c r="D123" i="1"/>
  <c r="D108" i="1"/>
  <c r="D93" i="1"/>
  <c r="D115" i="1"/>
  <c r="D84" i="1"/>
  <c r="D69" i="1"/>
  <c r="D159" i="1"/>
  <c r="D144" i="1"/>
  <c r="D129" i="1"/>
  <c r="D99" i="1"/>
  <c r="I56" i="1"/>
  <c r="I52" i="1"/>
  <c r="I48" i="1"/>
  <c r="I44" i="1"/>
  <c r="I40" i="1"/>
  <c r="I35" i="1"/>
  <c r="I31" i="1"/>
  <c r="I27" i="1"/>
  <c r="I24" i="1"/>
  <c r="I19" i="1"/>
  <c r="I11" i="1"/>
  <c r="I7" i="1"/>
  <c r="I59" i="1"/>
  <c r="I55" i="1"/>
  <c r="I51" i="1"/>
  <c r="I47" i="1"/>
  <c r="I43" i="1"/>
  <c r="I38" i="1"/>
  <c r="I34" i="1"/>
  <c r="I30" i="1"/>
  <c r="I26" i="1"/>
  <c r="I22" i="1"/>
  <c r="I18" i="1"/>
  <c r="I14" i="1"/>
  <c r="I10" i="1"/>
  <c r="I6" i="1"/>
  <c r="I58" i="1"/>
  <c r="I54" i="1"/>
  <c r="I50" i="1"/>
  <c r="I46" i="1"/>
  <c r="I42" i="1"/>
  <c r="I37" i="1"/>
  <c r="I33" i="1"/>
  <c r="I29" i="1"/>
  <c r="I25" i="1"/>
  <c r="I21" i="1"/>
  <c r="I17" i="1"/>
  <c r="I13" i="1"/>
  <c r="I9" i="1"/>
  <c r="I36" i="1"/>
  <c r="I32" i="1"/>
  <c r="I20" i="1"/>
  <c r="I16" i="1"/>
  <c r="I12" i="1"/>
  <c r="I8" i="1"/>
  <c r="H26" i="1"/>
  <c r="H27" i="1"/>
  <c r="H28" i="1"/>
  <c r="F26" i="1"/>
  <c r="F27" i="1"/>
  <c r="F28" i="1"/>
  <c r="H25" i="1"/>
  <c r="F39" i="1"/>
  <c r="F40" i="1"/>
  <c r="H40" i="1"/>
  <c r="H38" i="1"/>
  <c r="K27" i="1"/>
  <c r="M26" i="1"/>
  <c r="K28" i="1"/>
  <c r="M28" i="1"/>
  <c r="M27" i="1"/>
  <c r="K26" i="1"/>
  <c r="K40" i="1"/>
  <c r="S40" i="1"/>
  <c r="F169" i="1"/>
  <c r="F170" i="1"/>
  <c r="H170" i="1"/>
  <c r="F171" i="1"/>
  <c r="H171" i="1"/>
  <c r="M171" i="1"/>
  <c r="S171" i="1"/>
  <c r="M170" i="1"/>
  <c r="S170" i="1"/>
  <c r="K171" i="1"/>
  <c r="K170" i="1"/>
  <c r="T40" i="1"/>
  <c r="H169" i="1"/>
  <c r="M169" i="1"/>
  <c r="H59" i="1"/>
  <c r="F59" i="1"/>
  <c r="H188" i="1"/>
  <c r="F188" i="1"/>
  <c r="F181" i="1"/>
  <c r="M188" i="1"/>
  <c r="S188" i="1"/>
  <c r="K169" i="1"/>
  <c r="K188" i="1"/>
  <c r="T59" i="1"/>
  <c r="T170" i="1"/>
  <c r="S169" i="1"/>
  <c r="T171" i="1"/>
  <c r="F182" i="1"/>
  <c r="F183" i="1"/>
  <c r="F184" i="1"/>
  <c r="F185" i="1"/>
  <c r="F186" i="1"/>
  <c r="F187" i="1"/>
  <c r="F189" i="1"/>
  <c r="F191" i="1"/>
  <c r="B193" i="1"/>
  <c r="J193" i="1"/>
  <c r="L193" i="1"/>
  <c r="O193" i="1"/>
  <c r="Q193" i="1"/>
  <c r="R193" i="1"/>
  <c r="C108" i="1"/>
  <c r="C99" i="1"/>
  <c r="F99" i="1"/>
  <c r="C93" i="1"/>
  <c r="T169" i="1"/>
  <c r="T188" i="1"/>
  <c r="H191" i="1"/>
  <c r="M191" i="1"/>
  <c r="H189" i="1"/>
  <c r="M189" i="1"/>
  <c r="H187" i="1"/>
  <c r="M187" i="1"/>
  <c r="H186" i="1"/>
  <c r="M186" i="1"/>
  <c r="H185" i="1"/>
  <c r="M185" i="1"/>
  <c r="H184" i="1"/>
  <c r="M184" i="1"/>
  <c r="H183" i="1"/>
  <c r="M183" i="1"/>
  <c r="H182" i="1"/>
  <c r="M182" i="1"/>
  <c r="C84" i="1"/>
  <c r="C77" i="1"/>
  <c r="D77" i="1"/>
  <c r="H58" i="1"/>
  <c r="F58" i="1"/>
  <c r="F52" i="1"/>
  <c r="F46" i="1"/>
  <c r="F37" i="1"/>
  <c r="F30" i="1"/>
  <c r="F31" i="1"/>
  <c r="F32" i="1"/>
  <c r="F33" i="1"/>
  <c r="F34" i="1"/>
  <c r="F35" i="1"/>
  <c r="F36" i="1"/>
  <c r="F38" i="1"/>
  <c r="M38" i="1"/>
  <c r="F41" i="1"/>
  <c r="F42" i="1"/>
  <c r="F43" i="1"/>
  <c r="F44" i="1"/>
  <c r="F45" i="1"/>
  <c r="F47" i="1"/>
  <c r="F48" i="1"/>
  <c r="F49" i="1"/>
  <c r="F50" i="1"/>
  <c r="F51" i="1"/>
  <c r="F53" i="1"/>
  <c r="F54" i="1"/>
  <c r="F55" i="1"/>
  <c r="F56" i="1"/>
  <c r="F57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72" i="1"/>
  <c r="F173" i="1"/>
  <c r="F174" i="1"/>
  <c r="F175" i="1"/>
  <c r="F176" i="1"/>
  <c r="F177" i="1"/>
  <c r="F178" i="1"/>
  <c r="F179" i="1"/>
  <c r="F180" i="1"/>
  <c r="G7" i="1"/>
  <c r="H7" i="1"/>
  <c r="F62" i="1"/>
  <c r="F7" i="1"/>
  <c r="H11" i="1"/>
  <c r="H16" i="1"/>
  <c r="H30" i="1"/>
  <c r="H31" i="1"/>
  <c r="H33" i="1"/>
  <c r="H34" i="1"/>
  <c r="H35" i="1"/>
  <c r="H41" i="1"/>
  <c r="H45" i="1"/>
  <c r="H47" i="1"/>
  <c r="H48" i="1"/>
  <c r="H50" i="1"/>
  <c r="H53" i="1"/>
  <c r="H54" i="1"/>
  <c r="H55" i="1"/>
  <c r="H57" i="1"/>
  <c r="H60" i="1"/>
  <c r="H61" i="1"/>
  <c r="H64" i="1"/>
  <c r="H65" i="1"/>
  <c r="H66" i="1"/>
  <c r="H68" i="1"/>
  <c r="H70" i="1"/>
  <c r="H72" i="1"/>
  <c r="H73" i="1"/>
  <c r="H74" i="1"/>
  <c r="H75" i="1"/>
  <c r="H76" i="1"/>
  <c r="H78" i="1"/>
  <c r="H79" i="1"/>
  <c r="H80" i="1"/>
  <c r="H81" i="1"/>
  <c r="H82" i="1"/>
  <c r="H85" i="1"/>
  <c r="H88" i="1"/>
  <c r="H90" i="1"/>
  <c r="H91" i="1"/>
  <c r="H92" i="1"/>
  <c r="H95" i="1"/>
  <c r="H96" i="1"/>
  <c r="H97" i="1"/>
  <c r="H98" i="1"/>
  <c r="H101" i="1"/>
  <c r="H103" i="1"/>
  <c r="H104" i="1"/>
  <c r="H105" i="1"/>
  <c r="H107" i="1"/>
  <c r="H110" i="1"/>
  <c r="H111" i="1"/>
  <c r="H112" i="1"/>
  <c r="H113" i="1"/>
  <c r="H114" i="1"/>
  <c r="H118" i="1"/>
  <c r="H120" i="1"/>
  <c r="H121" i="1"/>
  <c r="H122" i="1"/>
  <c r="H125" i="1"/>
  <c r="H126" i="1"/>
  <c r="H127" i="1"/>
  <c r="H128" i="1"/>
  <c r="H131" i="1"/>
  <c r="H133" i="1"/>
  <c r="H134" i="1"/>
  <c r="H135" i="1"/>
  <c r="H139" i="1"/>
  <c r="H141" i="1"/>
  <c r="H142" i="1"/>
  <c r="H143" i="1"/>
  <c r="H146" i="1"/>
  <c r="H147" i="1"/>
  <c r="H148" i="1"/>
  <c r="H149" i="1"/>
  <c r="H150" i="1"/>
  <c r="H151" i="1"/>
  <c r="H153" i="1"/>
  <c r="H155" i="1"/>
  <c r="H157" i="1"/>
  <c r="H158" i="1"/>
  <c r="H161" i="1"/>
  <c r="H162" i="1"/>
  <c r="H163" i="1"/>
  <c r="H164" i="1"/>
  <c r="H165" i="1"/>
  <c r="H166" i="1"/>
  <c r="H173" i="1"/>
  <c r="H176" i="1"/>
  <c r="H177" i="1"/>
  <c r="H178" i="1"/>
  <c r="H179" i="1"/>
  <c r="H180" i="1"/>
  <c r="F8" i="1"/>
  <c r="F9" i="1"/>
  <c r="F10" i="1"/>
  <c r="F11" i="1"/>
  <c r="F12" i="1"/>
  <c r="F13" i="1"/>
  <c r="F14" i="1"/>
  <c r="F16" i="1"/>
  <c r="F17" i="1"/>
  <c r="F18" i="1"/>
  <c r="F19" i="1"/>
  <c r="F20" i="1"/>
  <c r="F21" i="1"/>
  <c r="F22" i="1"/>
  <c r="F24" i="1"/>
  <c r="F25" i="1"/>
  <c r="M25" i="1"/>
  <c r="H8" i="1"/>
  <c r="H9" i="1"/>
  <c r="H10" i="1"/>
  <c r="H12" i="1"/>
  <c r="H13" i="1"/>
  <c r="H14" i="1"/>
  <c r="H17" i="1"/>
  <c r="H18" i="1"/>
  <c r="H19" i="1"/>
  <c r="H21" i="1"/>
  <c r="H22" i="1"/>
  <c r="H24" i="1"/>
  <c r="H6" i="1"/>
  <c r="F6" i="1"/>
  <c r="M164" i="1"/>
  <c r="M114" i="1"/>
  <c r="M110" i="1"/>
  <c r="M96" i="1"/>
  <c r="S96" i="1"/>
  <c r="M92" i="1"/>
  <c r="M74" i="1"/>
  <c r="M166" i="1"/>
  <c r="S166" i="1"/>
  <c r="K166" i="1"/>
  <c r="T166" i="1"/>
  <c r="M162" i="1"/>
  <c r="M158" i="1"/>
  <c r="S158" i="1"/>
  <c r="K158" i="1"/>
  <c r="T158" i="1"/>
  <c r="M112" i="1"/>
  <c r="M98" i="1"/>
  <c r="M90" i="1"/>
  <c r="M76" i="1"/>
  <c r="M72" i="1"/>
  <c r="S72" i="1"/>
  <c r="M177" i="1"/>
  <c r="S177" i="1"/>
  <c r="M173" i="1"/>
  <c r="M146" i="1"/>
  <c r="M125" i="1"/>
  <c r="M180" i="1"/>
  <c r="M176" i="1"/>
  <c r="M165" i="1"/>
  <c r="S165" i="1"/>
  <c r="M161" i="1"/>
  <c r="M157" i="1"/>
  <c r="M153" i="1"/>
  <c r="M149" i="1"/>
  <c r="S149" i="1"/>
  <c r="M141" i="1"/>
  <c r="M133" i="1"/>
  <c r="M128" i="1"/>
  <c r="M120" i="1"/>
  <c r="S120" i="1"/>
  <c r="M111" i="1"/>
  <c r="M107" i="1"/>
  <c r="S107" i="1"/>
  <c r="M103" i="1"/>
  <c r="M97" i="1"/>
  <c r="M79" i="1"/>
  <c r="M75" i="1"/>
  <c r="S75" i="1"/>
  <c r="M179" i="1"/>
  <c r="M148" i="1"/>
  <c r="S148" i="1"/>
  <c r="M131" i="1"/>
  <c r="M127" i="1"/>
  <c r="M101" i="1"/>
  <c r="M88" i="1"/>
  <c r="S88" i="1"/>
  <c r="K88" i="1"/>
  <c r="T88" i="1"/>
  <c r="M82" i="1"/>
  <c r="M78" i="1"/>
  <c r="S78" i="1"/>
  <c r="M70" i="1"/>
  <c r="M66" i="1"/>
  <c r="S66" i="1"/>
  <c r="M61" i="1"/>
  <c r="M178" i="1"/>
  <c r="S178" i="1"/>
  <c r="K178" i="1"/>
  <c r="T178" i="1"/>
  <c r="M163" i="1"/>
  <c r="M155" i="1"/>
  <c r="S155" i="1"/>
  <c r="M151" i="1"/>
  <c r="M147" i="1"/>
  <c r="S147" i="1"/>
  <c r="K147" i="1"/>
  <c r="T147" i="1"/>
  <c r="M143" i="1"/>
  <c r="M139" i="1"/>
  <c r="S139" i="1"/>
  <c r="K139" i="1"/>
  <c r="T139" i="1"/>
  <c r="M135" i="1"/>
  <c r="M126" i="1"/>
  <c r="S126" i="1"/>
  <c r="K126" i="1"/>
  <c r="T126" i="1"/>
  <c r="M122" i="1"/>
  <c r="M118" i="1"/>
  <c r="M113" i="1"/>
  <c r="S113" i="1"/>
  <c r="M105" i="1"/>
  <c r="S105" i="1"/>
  <c r="K105" i="1"/>
  <c r="T105" i="1"/>
  <c r="M95" i="1"/>
  <c r="S95" i="1"/>
  <c r="K95" i="1"/>
  <c r="T95" i="1"/>
  <c r="M91" i="1"/>
  <c r="S91" i="1"/>
  <c r="M85" i="1"/>
  <c r="M81" i="1"/>
  <c r="M73" i="1"/>
  <c r="M65" i="1"/>
  <c r="S65" i="1"/>
  <c r="M192" i="1"/>
  <c r="M150" i="1"/>
  <c r="S150" i="1"/>
  <c r="K150" i="1"/>
  <c r="T150" i="1"/>
  <c r="M142" i="1"/>
  <c r="M134" i="1"/>
  <c r="M121" i="1"/>
  <c r="M104" i="1"/>
  <c r="S104" i="1"/>
  <c r="M80" i="1"/>
  <c r="M68" i="1"/>
  <c r="S68" i="1"/>
  <c r="M64" i="1"/>
  <c r="M11" i="1"/>
  <c r="S11" i="1"/>
  <c r="M23" i="1"/>
  <c r="S23" i="1"/>
  <c r="M54" i="1"/>
  <c r="S54" i="1"/>
  <c r="M55" i="1"/>
  <c r="S55" i="1"/>
  <c r="M57" i="1"/>
  <c r="S57" i="1"/>
  <c r="M16" i="1"/>
  <c r="M22" i="1"/>
  <c r="S22" i="1"/>
  <c r="M13" i="1"/>
  <c r="M6" i="1"/>
  <c r="M24" i="1"/>
  <c r="S24" i="1"/>
  <c r="M19" i="1"/>
  <c r="S19" i="1"/>
  <c r="M14" i="1"/>
  <c r="M10" i="1"/>
  <c r="M47" i="1"/>
  <c r="S47" i="1"/>
  <c r="M35" i="1"/>
  <c r="M31" i="1"/>
  <c r="M50" i="1"/>
  <c r="S50" i="1"/>
  <c r="M45" i="1"/>
  <c r="S45" i="1"/>
  <c r="M41" i="1"/>
  <c r="S41" i="1"/>
  <c r="M34" i="1"/>
  <c r="S34" i="1"/>
  <c r="M30" i="1"/>
  <c r="M18" i="1"/>
  <c r="M9" i="1"/>
  <c r="S9" i="1"/>
  <c r="M21" i="1"/>
  <c r="S21" i="1"/>
  <c r="M17" i="1"/>
  <c r="M12" i="1"/>
  <c r="M8" i="1"/>
  <c r="M60" i="1"/>
  <c r="K183" i="1"/>
  <c r="M53" i="1"/>
  <c r="S53" i="1"/>
  <c r="M48" i="1"/>
  <c r="S48" i="1"/>
  <c r="K187" i="1"/>
  <c r="K184" i="1"/>
  <c r="K189" i="1"/>
  <c r="K182" i="1"/>
  <c r="K191" i="1"/>
  <c r="S39" i="1"/>
  <c r="M33" i="1"/>
  <c r="K177" i="1"/>
  <c r="K173" i="1"/>
  <c r="K162" i="1"/>
  <c r="K146" i="1"/>
  <c r="K142" i="1"/>
  <c r="K134" i="1"/>
  <c r="K125" i="1"/>
  <c r="K121" i="1"/>
  <c r="S121" i="1"/>
  <c r="T121" i="1"/>
  <c r="K112" i="1"/>
  <c r="K104" i="1"/>
  <c r="K98" i="1"/>
  <c r="K90" i="1"/>
  <c r="K180" i="1"/>
  <c r="K176" i="1"/>
  <c r="K165" i="1"/>
  <c r="K161" i="1"/>
  <c r="K157" i="1"/>
  <c r="K153" i="1"/>
  <c r="K149" i="1"/>
  <c r="K141" i="1"/>
  <c r="K133" i="1"/>
  <c r="K128" i="1"/>
  <c r="K120" i="1"/>
  <c r="K111" i="1"/>
  <c r="K107" i="1"/>
  <c r="K103" i="1"/>
  <c r="K97" i="1"/>
  <c r="K185" i="1"/>
  <c r="K179" i="1"/>
  <c r="K164" i="1"/>
  <c r="K148" i="1"/>
  <c r="K131" i="1"/>
  <c r="K127" i="1"/>
  <c r="K114" i="1"/>
  <c r="K110" i="1"/>
  <c r="K101" i="1"/>
  <c r="K96" i="1"/>
  <c r="K92" i="1"/>
  <c r="K82" i="1"/>
  <c r="K186" i="1"/>
  <c r="K163" i="1"/>
  <c r="K155" i="1"/>
  <c r="K151" i="1"/>
  <c r="S151" i="1"/>
  <c r="T151" i="1"/>
  <c r="K143" i="1"/>
  <c r="K135" i="1"/>
  <c r="K122" i="1"/>
  <c r="K118" i="1"/>
  <c r="K113" i="1"/>
  <c r="K91" i="1"/>
  <c r="K85" i="1"/>
  <c r="K81" i="1"/>
  <c r="K24" i="1"/>
  <c r="K19" i="1"/>
  <c r="K14" i="1"/>
  <c r="K10" i="1"/>
  <c r="K73" i="1"/>
  <c r="K65" i="1"/>
  <c r="K60" i="1"/>
  <c r="K54" i="1"/>
  <c r="K38" i="1"/>
  <c r="S38" i="1"/>
  <c r="K33" i="1"/>
  <c r="K6" i="1"/>
  <c r="K22" i="1"/>
  <c r="K18" i="1"/>
  <c r="K13" i="1"/>
  <c r="K9" i="1"/>
  <c r="K80" i="1"/>
  <c r="K76" i="1"/>
  <c r="K72" i="1"/>
  <c r="K68" i="1"/>
  <c r="K64" i="1"/>
  <c r="K57" i="1"/>
  <c r="K53" i="1"/>
  <c r="K48" i="1"/>
  <c r="K21" i="1"/>
  <c r="K17" i="1"/>
  <c r="K12" i="1"/>
  <c r="K8" i="1"/>
  <c r="K79" i="1"/>
  <c r="K75" i="1"/>
  <c r="K47" i="1"/>
  <c r="K35" i="1"/>
  <c r="K31" i="1"/>
  <c r="K25" i="1"/>
  <c r="K16" i="1"/>
  <c r="K11" i="1"/>
  <c r="S64" i="1"/>
  <c r="S35" i="1"/>
  <c r="K78" i="1"/>
  <c r="K74" i="1"/>
  <c r="S70" i="1"/>
  <c r="K70" i="1"/>
  <c r="K66" i="1"/>
  <c r="K61" i="1"/>
  <c r="K55" i="1"/>
  <c r="K50" i="1"/>
  <c r="K45" i="1"/>
  <c r="K41" i="1"/>
  <c r="K34" i="1"/>
  <c r="K30" i="1"/>
  <c r="S143" i="1"/>
  <c r="T143" i="1"/>
  <c r="S192" i="1"/>
  <c r="S161" i="1"/>
  <c r="S153" i="1"/>
  <c r="S142" i="1"/>
  <c r="T142" i="1"/>
  <c r="S134" i="1"/>
  <c r="S127" i="1"/>
  <c r="S101" i="1"/>
  <c r="S80" i="1"/>
  <c r="S33" i="1"/>
  <c r="S182" i="1"/>
  <c r="T182" i="1"/>
  <c r="S186" i="1"/>
  <c r="T186" i="1"/>
  <c r="S176" i="1"/>
  <c r="T176" i="1"/>
  <c r="S141" i="1"/>
  <c r="S133" i="1"/>
  <c r="S112" i="1"/>
  <c r="S98" i="1"/>
  <c r="S92" i="1"/>
  <c r="T92" i="1"/>
  <c r="S85" i="1"/>
  <c r="S79" i="1"/>
  <c r="S74" i="1"/>
  <c r="T74" i="1"/>
  <c r="S183" i="1"/>
  <c r="T183" i="1"/>
  <c r="S187" i="1"/>
  <c r="T187" i="1"/>
  <c r="S180" i="1"/>
  <c r="T180" i="1"/>
  <c r="S164" i="1"/>
  <c r="S179" i="1"/>
  <c r="T179" i="1"/>
  <c r="S173" i="1"/>
  <c r="S163" i="1"/>
  <c r="T163" i="1"/>
  <c r="S157" i="1"/>
  <c r="T157" i="1"/>
  <c r="S146" i="1"/>
  <c r="T146" i="1"/>
  <c r="S131" i="1"/>
  <c r="S125" i="1"/>
  <c r="T125" i="1"/>
  <c r="S118" i="1"/>
  <c r="S111" i="1"/>
  <c r="S97" i="1"/>
  <c r="T97" i="1"/>
  <c r="S82" i="1"/>
  <c r="T82" i="1"/>
  <c r="S73" i="1"/>
  <c r="S184" i="1"/>
  <c r="T184" i="1"/>
  <c r="S189" i="1"/>
  <c r="S162" i="1"/>
  <c r="T162" i="1"/>
  <c r="S135" i="1"/>
  <c r="S128" i="1"/>
  <c r="S122" i="1"/>
  <c r="S114" i="1"/>
  <c r="T114" i="1"/>
  <c r="S110" i="1"/>
  <c r="S103" i="1"/>
  <c r="S90" i="1"/>
  <c r="S81" i="1"/>
  <c r="T81" i="1"/>
  <c r="S76" i="1"/>
  <c r="T76" i="1"/>
  <c r="S185" i="1"/>
  <c r="T185" i="1"/>
  <c r="S191" i="1"/>
  <c r="T191" i="1"/>
  <c r="S27" i="1"/>
  <c r="S28" i="1"/>
  <c r="H20" i="1"/>
  <c r="K20" i="1"/>
  <c r="H167" i="1"/>
  <c r="M167" i="1"/>
  <c r="F193" i="1"/>
  <c r="H145" i="1"/>
  <c r="M145" i="1"/>
  <c r="H144" i="1"/>
  <c r="M144" i="1"/>
  <c r="H124" i="1"/>
  <c r="M124" i="1"/>
  <c r="H123" i="1"/>
  <c r="M123" i="1"/>
  <c r="H109" i="1"/>
  <c r="M109" i="1"/>
  <c r="H108" i="1"/>
  <c r="M108" i="1"/>
  <c r="H100" i="1"/>
  <c r="M100" i="1"/>
  <c r="H99" i="1"/>
  <c r="M99" i="1"/>
  <c r="H160" i="1"/>
  <c r="M160" i="1"/>
  <c r="H159" i="1"/>
  <c r="M159" i="1"/>
  <c r="H130" i="1"/>
  <c r="M130" i="1"/>
  <c r="H129" i="1"/>
  <c r="M129" i="1"/>
  <c r="H116" i="1"/>
  <c r="M116" i="1"/>
  <c r="H115" i="1"/>
  <c r="M115" i="1"/>
  <c r="H138" i="1"/>
  <c r="M138" i="1"/>
  <c r="H137" i="1"/>
  <c r="M137" i="1"/>
  <c r="H174" i="1"/>
  <c r="M174" i="1"/>
  <c r="H175" i="1"/>
  <c r="M175" i="1"/>
  <c r="H154" i="1"/>
  <c r="M154" i="1"/>
  <c r="H152" i="1"/>
  <c r="M152" i="1"/>
  <c r="H94" i="1"/>
  <c r="M94" i="1"/>
  <c r="H93" i="1"/>
  <c r="M93" i="1"/>
  <c r="H62" i="1"/>
  <c r="M62" i="1"/>
  <c r="H52" i="1"/>
  <c r="M52" i="1"/>
  <c r="S52" i="1"/>
  <c r="H46" i="1"/>
  <c r="M46" i="1"/>
  <c r="H49" i="1"/>
  <c r="M49" i="1"/>
  <c r="H44" i="1"/>
  <c r="K44" i="1"/>
  <c r="H43" i="1"/>
  <c r="M43" i="1"/>
  <c r="H36" i="1"/>
  <c r="M36" i="1"/>
  <c r="H32" i="1"/>
  <c r="K32" i="1"/>
  <c r="H56" i="1"/>
  <c r="M56" i="1"/>
  <c r="S56" i="1"/>
  <c r="H51" i="1"/>
  <c r="K51" i="1"/>
  <c r="H42" i="1"/>
  <c r="M42" i="1"/>
  <c r="H84" i="1"/>
  <c r="M84" i="1"/>
  <c r="H77" i="1"/>
  <c r="M77" i="1"/>
  <c r="H69" i="1"/>
  <c r="M69" i="1"/>
  <c r="H172" i="1"/>
  <c r="M172" i="1"/>
  <c r="H168" i="1"/>
  <c r="M168" i="1"/>
  <c r="H156" i="1"/>
  <c r="M156" i="1"/>
  <c r="H140" i="1"/>
  <c r="M140" i="1"/>
  <c r="H136" i="1"/>
  <c r="M136" i="1"/>
  <c r="H119" i="1"/>
  <c r="M119" i="1"/>
  <c r="H106" i="1"/>
  <c r="M106" i="1"/>
  <c r="H89" i="1"/>
  <c r="M89" i="1"/>
  <c r="H83" i="1"/>
  <c r="M83" i="1"/>
  <c r="H71" i="1"/>
  <c r="M71" i="1"/>
  <c r="H67" i="1"/>
  <c r="M67" i="1"/>
  <c r="H63" i="1"/>
  <c r="K63" i="1"/>
  <c r="S58" i="1"/>
  <c r="S13" i="1"/>
  <c r="S10" i="1"/>
  <c r="S16" i="1"/>
  <c r="S18" i="1"/>
  <c r="S14" i="1"/>
  <c r="M7" i="1"/>
  <c r="S17" i="1"/>
  <c r="S12" i="1"/>
  <c r="T164" i="1"/>
  <c r="T155" i="1"/>
  <c r="T54" i="1"/>
  <c r="M63" i="1"/>
  <c r="S63" i="1"/>
  <c r="T63" i="1"/>
  <c r="K23" i="1"/>
  <c r="T23" i="1"/>
  <c r="K15" i="1"/>
  <c r="M15" i="1"/>
  <c r="S15" i="1"/>
  <c r="T134" i="1"/>
  <c r="T131" i="1"/>
  <c r="T149" i="1"/>
  <c r="T58" i="1"/>
  <c r="T91" i="1"/>
  <c r="T118" i="1"/>
  <c r="T85" i="1"/>
  <c r="T112" i="1"/>
  <c r="T101" i="1"/>
  <c r="T68" i="1"/>
  <c r="T45" i="1"/>
  <c r="T48" i="1"/>
  <c r="T104" i="1"/>
  <c r="T135" i="1"/>
  <c r="T113" i="1"/>
  <c r="T35" i="1"/>
  <c r="T47" i="1"/>
  <c r="M51" i="1"/>
  <c r="S51" i="1"/>
  <c r="T51" i="1"/>
  <c r="S29" i="1"/>
  <c r="T29" i="1"/>
  <c r="M32" i="1"/>
  <c r="S32" i="1"/>
  <c r="T32" i="1"/>
  <c r="M20" i="1"/>
  <c r="S20" i="1"/>
  <c r="T20" i="1"/>
  <c r="M44" i="1"/>
  <c r="S44" i="1"/>
  <c r="K168" i="1"/>
  <c r="K174" i="1"/>
  <c r="S174" i="1"/>
  <c r="K109" i="1"/>
  <c r="S109" i="1"/>
  <c r="K83" i="1"/>
  <c r="S83" i="1"/>
  <c r="K136" i="1"/>
  <c r="S136" i="1"/>
  <c r="K172" i="1"/>
  <c r="S172" i="1"/>
  <c r="T78" i="1"/>
  <c r="K130" i="1"/>
  <c r="S130" i="1"/>
  <c r="K124" i="1"/>
  <c r="K108" i="1"/>
  <c r="S108" i="1"/>
  <c r="T79" i="1"/>
  <c r="K119" i="1"/>
  <c r="S119" i="1"/>
  <c r="K159" i="1"/>
  <c r="S159" i="1"/>
  <c r="K152" i="1"/>
  <c r="S152" i="1"/>
  <c r="K137" i="1"/>
  <c r="S137" i="1"/>
  <c r="K129" i="1"/>
  <c r="S129" i="1"/>
  <c r="K93" i="1"/>
  <c r="S93" i="1"/>
  <c r="K84" i="1"/>
  <c r="S84" i="1"/>
  <c r="K69" i="1"/>
  <c r="S69" i="1"/>
  <c r="T70" i="1"/>
  <c r="T39" i="1"/>
  <c r="K99" i="1"/>
  <c r="K106" i="1"/>
  <c r="K123" i="1"/>
  <c r="K140" i="1"/>
  <c r="K156" i="1"/>
  <c r="K175" i="1"/>
  <c r="K115" i="1"/>
  <c r="K138" i="1"/>
  <c r="K154" i="1"/>
  <c r="K144" i="1"/>
  <c r="K160" i="1"/>
  <c r="K100" i="1"/>
  <c r="K167" i="1"/>
  <c r="K89" i="1"/>
  <c r="K145" i="1"/>
  <c r="K94" i="1"/>
  <c r="K116" i="1"/>
  <c r="T41" i="1"/>
  <c r="T38" i="1"/>
  <c r="T66" i="1"/>
  <c r="K62" i="1"/>
  <c r="K67" i="1"/>
  <c r="S43" i="1"/>
  <c r="K7" i="1"/>
  <c r="S7" i="1"/>
  <c r="K52" i="1"/>
  <c r="H37" i="1"/>
  <c r="M37" i="1"/>
  <c r="S46" i="1"/>
  <c r="K46" i="1"/>
  <c r="K42" i="1"/>
  <c r="K71" i="1"/>
  <c r="K36" i="1"/>
  <c r="S49" i="1"/>
  <c r="K77" i="1"/>
  <c r="S42" i="1"/>
  <c r="K49" i="1"/>
  <c r="S36" i="1"/>
  <c r="K56" i="1"/>
  <c r="K43" i="1"/>
  <c r="T173" i="1"/>
  <c r="T96" i="1"/>
  <c r="T122" i="1"/>
  <c r="T189" i="1"/>
  <c r="S71" i="1"/>
  <c r="S168" i="1"/>
  <c r="S154" i="1"/>
  <c r="S175" i="1"/>
  <c r="S115" i="1"/>
  <c r="S144" i="1"/>
  <c r="S89" i="1"/>
  <c r="S77" i="1"/>
  <c r="S94" i="1"/>
  <c r="S160" i="1"/>
  <c r="S145" i="1"/>
  <c r="S140" i="1"/>
  <c r="S116" i="1"/>
  <c r="T53" i="1"/>
  <c r="S67" i="1"/>
  <c r="S106" i="1"/>
  <c r="S156" i="1"/>
  <c r="S99" i="1"/>
  <c r="S123" i="1"/>
  <c r="S138" i="1"/>
  <c r="S100" i="1"/>
  <c r="S124" i="1"/>
  <c r="S167" i="1"/>
  <c r="H181" i="1"/>
  <c r="M181" i="1"/>
  <c r="T28" i="1"/>
  <c r="T18" i="1"/>
  <c r="S8" i="1"/>
  <c r="T8" i="1"/>
  <c r="T22" i="1"/>
  <c r="D193" i="1"/>
  <c r="I193" i="1"/>
  <c r="T19" i="1"/>
  <c r="T14" i="1"/>
  <c r="S62" i="1"/>
  <c r="T21" i="1"/>
  <c r="T11" i="1"/>
  <c r="T13" i="1"/>
  <c r="T10" i="1"/>
  <c r="T9" i="1"/>
  <c r="T12" i="1"/>
  <c r="T27" i="1"/>
  <c r="T34" i="1"/>
  <c r="T17" i="1"/>
  <c r="T16" i="1"/>
  <c r="S26" i="1"/>
  <c r="S25" i="1"/>
  <c r="T25" i="1"/>
  <c r="T24" i="1"/>
  <c r="T64" i="1"/>
  <c r="T128" i="1"/>
  <c r="T55" i="1"/>
  <c r="T75" i="1"/>
  <c r="T80" i="1"/>
  <c r="T98" i="1"/>
  <c r="T120" i="1"/>
  <c r="T133" i="1"/>
  <c r="T148" i="1"/>
  <c r="T161" i="1"/>
  <c r="T192" i="1"/>
  <c r="T57" i="1"/>
  <c r="T107" i="1"/>
  <c r="T141" i="1"/>
  <c r="T65" i="1"/>
  <c r="T111" i="1"/>
  <c r="T165" i="1"/>
  <c r="S31" i="1"/>
  <c r="T127" i="1"/>
  <c r="T153" i="1"/>
  <c r="T177" i="1"/>
  <c r="T73" i="1"/>
  <c r="T50" i="1"/>
  <c r="S61" i="1"/>
  <c r="T61" i="1"/>
  <c r="T90" i="1"/>
  <c r="T103" i="1"/>
  <c r="T110" i="1"/>
  <c r="S60" i="1"/>
  <c r="T60" i="1"/>
  <c r="T72" i="1"/>
  <c r="S30" i="1"/>
  <c r="T30" i="1"/>
  <c r="T33" i="1"/>
  <c r="S6" i="1"/>
  <c r="T119" i="1"/>
  <c r="M193" i="1"/>
  <c r="T124" i="1"/>
  <c r="T175" i="1"/>
  <c r="T136" i="1"/>
  <c r="T83" i="1"/>
  <c r="T172" i="1"/>
  <c r="T174" i="1"/>
  <c r="T15" i="1"/>
  <c r="T100" i="1"/>
  <c r="T138" i="1"/>
  <c r="T94" i="1"/>
  <c r="T93" i="1"/>
  <c r="T115" i="1"/>
  <c r="T67" i="1"/>
  <c r="T144" i="1"/>
  <c r="T167" i="1"/>
  <c r="T152" i="1"/>
  <c r="T130" i="1"/>
  <c r="T106" i="1"/>
  <c r="T108" i="1"/>
  <c r="T129" i="1"/>
  <c r="T7" i="1"/>
  <c r="T99" i="1"/>
  <c r="T160" i="1"/>
  <c r="T69" i="1"/>
  <c r="T137" i="1"/>
  <c r="H193" i="1"/>
  <c r="T154" i="1"/>
  <c r="T159" i="1"/>
  <c r="T84" i="1"/>
  <c r="T140" i="1"/>
  <c r="T71" i="1"/>
  <c r="K181" i="1"/>
  <c r="T56" i="1"/>
  <c r="T77" i="1"/>
  <c r="T49" i="1"/>
  <c r="T46" i="1"/>
  <c r="T42" i="1"/>
  <c r="T36" i="1"/>
  <c r="T43" i="1"/>
  <c r="K37" i="1"/>
  <c r="S37" i="1"/>
  <c r="T123" i="1"/>
  <c r="T62" i="1"/>
  <c r="T156" i="1"/>
  <c r="T89" i="1"/>
  <c r="T52" i="1"/>
  <c r="T109" i="1"/>
  <c r="T168" i="1"/>
  <c r="S181" i="1"/>
  <c r="T116" i="1"/>
  <c r="T145" i="1"/>
  <c r="T44" i="1"/>
  <c r="T26" i="1"/>
  <c r="T31" i="1"/>
  <c r="T6" i="1"/>
  <c r="S193" i="1"/>
  <c r="T181" i="1"/>
  <c r="T37" i="1"/>
  <c r="K193" i="1"/>
  <c r="T193" i="1"/>
  <c r="I243" i="2"/>
  <c r="I245" i="2"/>
  <c r="I246" i="2"/>
  <c r="I249" i="2"/>
  <c r="I250" i="2"/>
  <c r="I251" i="2"/>
  <c r="I252" i="2"/>
  <c r="I255" i="2"/>
  <c r="I256" i="2"/>
  <c r="I257" i="2"/>
  <c r="I258" i="2"/>
  <c r="I259" i="2"/>
  <c r="I260" i="2"/>
  <c r="I262" i="2"/>
  <c r="I263" i="2"/>
  <c r="I266" i="2"/>
  <c r="I267" i="2"/>
  <c r="I268" i="2"/>
  <c r="I269" i="2"/>
  <c r="I271" i="2"/>
  <c r="D243" i="2"/>
  <c r="D246" i="2"/>
  <c r="D249" i="2"/>
  <c r="D250" i="2"/>
  <c r="D251" i="2"/>
  <c r="D252" i="2"/>
  <c r="D256" i="2"/>
  <c r="D257" i="2"/>
  <c r="D258" i="2"/>
  <c r="D259" i="2"/>
  <c r="D260" i="2"/>
  <c r="D263" i="2"/>
  <c r="D266" i="2"/>
  <c r="D267" i="2"/>
  <c r="D268" i="2"/>
  <c r="D269" i="2"/>
  <c r="D271" i="2"/>
  <c r="F243" i="2"/>
  <c r="H243" i="2"/>
  <c r="K243" i="2"/>
  <c r="U243" i="2"/>
  <c r="D245" i="2"/>
  <c r="D244" i="2"/>
  <c r="H244" i="2"/>
  <c r="K244" i="2"/>
  <c r="U244" i="2"/>
  <c r="F245" i="2"/>
  <c r="H245" i="2"/>
  <c r="K245" i="2"/>
  <c r="U245" i="2"/>
  <c r="F246" i="2"/>
  <c r="H246" i="2"/>
  <c r="K246" i="2"/>
  <c r="U246" i="2"/>
  <c r="F249" i="2"/>
  <c r="H249" i="2"/>
  <c r="K249" i="2"/>
  <c r="U249" i="2"/>
  <c r="F250" i="2"/>
  <c r="H250" i="2"/>
  <c r="K250" i="2"/>
  <c r="U250" i="2"/>
  <c r="F251" i="2"/>
  <c r="H251" i="2"/>
  <c r="K251" i="2"/>
  <c r="U251" i="2"/>
  <c r="F252" i="2"/>
  <c r="H252" i="2"/>
  <c r="K252" i="2"/>
  <c r="U252" i="2"/>
  <c r="D255" i="2"/>
  <c r="D253" i="2"/>
  <c r="H253" i="2"/>
  <c r="K253" i="2"/>
  <c r="U253" i="2"/>
  <c r="F255" i="2"/>
  <c r="H255" i="2"/>
  <c r="K255" i="2"/>
  <c r="U255" i="2"/>
  <c r="F256" i="2"/>
  <c r="H256" i="2"/>
  <c r="K256" i="2"/>
  <c r="U256" i="2"/>
  <c r="F257" i="2"/>
  <c r="H257" i="2"/>
  <c r="K257" i="2"/>
  <c r="U257" i="2"/>
  <c r="F258" i="2"/>
  <c r="H258" i="2"/>
  <c r="K258" i="2"/>
  <c r="U258" i="2"/>
  <c r="F259" i="2"/>
  <c r="H259" i="2"/>
  <c r="K259" i="2"/>
  <c r="U259" i="2"/>
  <c r="F260" i="2"/>
  <c r="H260" i="2"/>
  <c r="K260" i="2"/>
  <c r="U260" i="2"/>
  <c r="D262" i="2"/>
  <c r="D261" i="2"/>
  <c r="H261" i="2"/>
  <c r="K261" i="2"/>
  <c r="U261" i="2"/>
  <c r="F262" i="2"/>
  <c r="H262" i="2"/>
  <c r="K262" i="2"/>
  <c r="U262" i="2"/>
  <c r="F263" i="2"/>
  <c r="H263" i="2"/>
  <c r="K263" i="2"/>
  <c r="U263" i="2"/>
  <c r="F266" i="2"/>
  <c r="H266" i="2"/>
  <c r="K266" i="2"/>
  <c r="U266" i="2"/>
  <c r="F267" i="2"/>
  <c r="H267" i="2"/>
  <c r="K267" i="2"/>
  <c r="U267" i="2"/>
  <c r="F268" i="2"/>
  <c r="H268" i="2"/>
  <c r="K268" i="2"/>
  <c r="U268" i="2"/>
  <c r="F269" i="2"/>
  <c r="H269" i="2"/>
  <c r="K269" i="2"/>
  <c r="U269" i="2"/>
  <c r="F271" i="2"/>
  <c r="H271" i="2"/>
  <c r="K271" i="2"/>
  <c r="U271" i="2"/>
  <c r="U272" i="2"/>
  <c r="D242" i="2"/>
  <c r="F242" i="2"/>
  <c r="H242" i="2"/>
  <c r="I242" i="2"/>
  <c r="K242" i="2"/>
  <c r="U242" i="2"/>
  <c r="U323" i="2"/>
  <c r="K323" i="2"/>
  <c r="I323" i="2"/>
  <c r="H323" i="2"/>
  <c r="F323" i="2"/>
  <c r="D323" i="2"/>
  <c r="B323" i="2"/>
</calcChain>
</file>

<file path=xl/sharedStrings.xml><?xml version="1.0" encoding="utf-8"?>
<sst xmlns="http://schemas.openxmlformats.org/spreadsheetml/2006/main" count="190" uniqueCount="81">
  <si>
    <t>MONTH</t>
  </si>
  <si>
    <t>DA</t>
  </si>
  <si>
    <t>BASIC</t>
  </si>
  <si>
    <t>TOTAL</t>
  </si>
  <si>
    <t>HRA</t>
  </si>
  <si>
    <t>Other</t>
  </si>
  <si>
    <t>ACP ARREAR 4/14 to 3/15</t>
  </si>
  <si>
    <t>DA(132%) 7/16 to 10/16</t>
  </si>
  <si>
    <t>DA(125%)  1/16 to 3/16</t>
  </si>
  <si>
    <t>DA(119%) 7/15 to 8/15</t>
  </si>
  <si>
    <t>DA(113%)  1/15 to 3/15</t>
  </si>
  <si>
    <t>DA(107%)  7/14 to 8/14</t>
  </si>
  <si>
    <t>DA(100%)  1/14 to 2/14</t>
  </si>
  <si>
    <t>DA(80%)  1/13 to 3/13</t>
  </si>
  <si>
    <t>GPF</t>
  </si>
  <si>
    <t>C. Pen. Fund</t>
  </si>
  <si>
    <t>SI</t>
  </si>
  <si>
    <t>SI Ser. Tax</t>
  </si>
  <si>
    <t>LIC</t>
  </si>
  <si>
    <t>Income Tax</t>
  </si>
  <si>
    <t>Total Deduction</t>
  </si>
  <si>
    <t>Net Payment</t>
  </si>
  <si>
    <t>TV No. &amp; Date</t>
  </si>
  <si>
    <t>Date of Payment Received</t>
  </si>
  <si>
    <t>DA Rate</t>
  </si>
  <si>
    <t>DA ARREAR 4/05 to 5/05</t>
  </si>
  <si>
    <t>DA ARREAR 7/06 to 9/06</t>
  </si>
  <si>
    <t>DA ARREAR 1/07 to 7/07</t>
  </si>
  <si>
    <t>DA ARREAR 7/07 to 2/08</t>
  </si>
  <si>
    <t>6th Pay Arrear          1st Inst.</t>
  </si>
  <si>
    <t>DA ARREAR 1/08 to 7/08</t>
  </si>
  <si>
    <t>GIS</t>
  </si>
  <si>
    <t>DA(22%)      1/09 to 2/09</t>
  </si>
  <si>
    <t>DA(27%)      7/09 to 8/09</t>
  </si>
  <si>
    <t>DA(35%)      1/10 to 3/10</t>
  </si>
  <si>
    <t>DA(45%)      7/10 to 9/10</t>
  </si>
  <si>
    <t>DA(51%)      1/11 to 3/11</t>
  </si>
  <si>
    <t>DA(58%)   7/11 to 8/11</t>
  </si>
  <si>
    <t>DA(72%)    7/12 to 9/12</t>
  </si>
  <si>
    <t>DA(136%) 1/17 to 3/17</t>
  </si>
  <si>
    <t>DA(139%) 7/17 to 9/17</t>
  </si>
  <si>
    <t>6th Pay Arrear          2nd Inst.</t>
  </si>
  <si>
    <t>DA(90%)   7/13 to 8/13</t>
  </si>
  <si>
    <t>Bill No. &amp; Date</t>
  </si>
  <si>
    <t>DA(65%)    1/12 to 3/12</t>
  </si>
  <si>
    <t>BONUS</t>
  </si>
  <si>
    <t>15 PL SURRENDER</t>
  </si>
  <si>
    <t>FIX. AREEAR    4/06 to 8/07</t>
  </si>
  <si>
    <t>PAY  RECORD  REGISTER  (MAR  2005  to  DEC  2017)</t>
  </si>
  <si>
    <t>DA ARREAR 7/05 to 12/05</t>
  </si>
  <si>
    <t>DA ARREAR 1/06 to 7/06</t>
  </si>
  <si>
    <t>PRAMOD BENIWAL, PRINCIPAL, GSSS RAMJI KA GOL (BARMER) 9460658080</t>
  </si>
  <si>
    <t>Please suggest me to improve it.</t>
  </si>
  <si>
    <t>Developer's Desk</t>
  </si>
  <si>
    <t xml:space="preserve">इसे बेहतर बनाने के लिए  सुझाव आमंत्रित हैं </t>
  </si>
  <si>
    <t>RPMF</t>
  </si>
  <si>
    <t>PAY POSTING REGISTER</t>
  </si>
  <si>
    <t>Other / Loan Etc</t>
  </si>
  <si>
    <t>SURRENDER (15 PL)</t>
  </si>
  <si>
    <t xml:space="preserve">DA ARREAR </t>
  </si>
  <si>
    <t>OTHER ARREAR etc.</t>
  </si>
  <si>
    <t>DA ARREAR   7/02 to 6/03</t>
  </si>
  <si>
    <t>DA ARREAR  7/03 to 2/04</t>
  </si>
  <si>
    <t>DA ARREAR  1/04 to 5/04</t>
  </si>
  <si>
    <t>DA ARREAR  7/04 to 11/04</t>
  </si>
  <si>
    <t>DA ARREAR 1/05 to 6/05</t>
  </si>
  <si>
    <t>DA ARREAR 7/05 to 1/06</t>
  </si>
  <si>
    <t>DA ARREAR 1/07 to 2/07</t>
  </si>
  <si>
    <t>DA ARREAR 7/07 to 9/07</t>
  </si>
  <si>
    <t>DA ARREAR   7/09 to 8/09</t>
  </si>
  <si>
    <t>DA ARREAR   1/10 to 3/10</t>
  </si>
  <si>
    <t>DA ARREAR   1/11 to 3/11</t>
  </si>
  <si>
    <t>PAY  RECORD  REGISTER  (JUL 1999  to  FEB  2018)</t>
  </si>
  <si>
    <t>DA ARREAR 1/01 to 10/01</t>
  </si>
  <si>
    <t>DA ARREAR  7/01 to 8/02</t>
  </si>
  <si>
    <t>DA ARREAR 1/02 to 1/03</t>
  </si>
  <si>
    <t>DA ARREAR  1/03 to 9/03</t>
  </si>
  <si>
    <t>6th Pay Arrear  (2nd Inst.)</t>
  </si>
  <si>
    <t>6th Pay Arrear (1st Inst.)</t>
  </si>
  <si>
    <t>DA ARREAR   7/10 to 9/10</t>
  </si>
  <si>
    <t xml:space="preserve">NPS Version और GPF Version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</si>
</sst>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mbri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Tahoma"/>
      <family val="2"/>
    </font>
    <font>
      <sz val="10"/>
      <color theme="1"/>
      <name val="Arial"/>
      <family val="2"/>
    </font>
    <font>
      <sz val="22"/>
      <color theme="1"/>
      <name val="Cambri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mbria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22"/>
      <color theme="1"/>
      <name val="Cambria"/>
      <family val="1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1" fontId="11" fillId="0" borderId="1" xfId="0" applyNumberFormat="1" applyFont="1" applyBorder="1" applyAlignment="1" applyProtection="1">
      <alignment horizontal="center" vertical="center" textRotation="90" wrapText="1"/>
    </xf>
    <xf numFmtId="0" fontId="5" fillId="0" borderId="0" xfId="0" applyFont="1" applyBorder="1" applyAlignment="1" applyProtection="1">
      <alignment horizontal="center" vertical="center" textRotation="90" wrapText="1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5" fillId="7" borderId="1" xfId="0" applyNumberFormat="1" applyFont="1" applyFill="1" applyBorder="1" applyAlignment="1" applyProtection="1">
      <alignment horizontal="center" vertical="center" wrapText="1"/>
    </xf>
    <xf numFmtId="1" fontId="11" fillId="7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2" fontId="5" fillId="7" borderId="1" xfId="0" applyNumberFormat="1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textRotation="90" wrapText="1"/>
    </xf>
    <xf numFmtId="164" fontId="11" fillId="0" borderId="1" xfId="0" applyNumberFormat="1" applyFont="1" applyBorder="1" applyAlignment="1" applyProtection="1">
      <alignment horizontal="center" vertical="center" textRotation="90" wrapText="1"/>
    </xf>
    <xf numFmtId="1" fontId="11" fillId="0" borderId="0" xfId="0" applyNumberFormat="1" applyFont="1" applyBorder="1" applyAlignment="1" applyProtection="1">
      <alignment horizontal="center" vertical="center" textRotation="90" wrapText="1"/>
    </xf>
    <xf numFmtId="164" fontId="11" fillId="0" borderId="0" xfId="0" applyNumberFormat="1" applyFont="1" applyBorder="1" applyAlignment="1" applyProtection="1">
      <alignment horizontal="center" vertical="center" textRotation="90" wrapText="1"/>
    </xf>
    <xf numFmtId="1" fontId="5" fillId="0" borderId="0" xfId="0" applyNumberFormat="1" applyFont="1" applyBorder="1" applyAlignment="1" applyProtection="1">
      <alignment horizontal="center" vertical="center" wrapText="1"/>
    </xf>
    <xf numFmtId="1" fontId="11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6" xfId="0" applyNumberFormat="1" applyFont="1" applyBorder="1" applyAlignment="1" applyProtection="1">
      <alignment horizontal="center" vertical="center" textRotation="90" wrapText="1"/>
    </xf>
    <xf numFmtId="1" fontId="11" fillId="0" borderId="6" xfId="0" applyNumberFormat="1" applyFont="1" applyBorder="1" applyAlignment="1" applyProtection="1">
      <alignment horizontal="center" vertical="center" textRotation="90" wrapText="1"/>
    </xf>
    <xf numFmtId="1" fontId="5" fillId="0" borderId="6" xfId="0" applyNumberFormat="1" applyFont="1" applyBorder="1" applyAlignment="1" applyProtection="1">
      <alignment horizontal="center" vertical="center" wrapText="1"/>
    </xf>
    <xf numFmtId="164" fontId="5" fillId="0" borderId="7" xfId="0" applyNumberFormat="1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1" fontId="11" fillId="8" borderId="1" xfId="0" applyNumberFormat="1" applyFont="1" applyFill="1" applyBorder="1" applyAlignment="1" applyProtection="1">
      <alignment horizontal="center" vertical="center" wrapText="1"/>
    </xf>
    <xf numFmtId="1" fontId="3" fillId="8" borderId="1" xfId="0" applyNumberFormat="1" applyFont="1" applyFill="1" applyBorder="1" applyAlignment="1" applyProtection="1">
      <alignment horizontal="center" vertical="center" wrapText="1"/>
    </xf>
    <xf numFmtId="17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textRotation="90" wrapText="1"/>
    </xf>
    <xf numFmtId="17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0" xfId="0" applyFont="1" applyBorder="1" applyAlignment="1" applyProtection="1">
      <alignment horizontal="center" vertical="center" textRotation="90" wrapText="1"/>
    </xf>
    <xf numFmtId="0" fontId="2" fillId="0" borderId="0" xfId="0" applyFont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17" fontId="2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textRotation="90" wrapText="1"/>
    </xf>
    <xf numFmtId="1" fontId="5" fillId="0" borderId="2" xfId="0" applyNumberFormat="1" applyFont="1" applyBorder="1" applyAlignment="1" applyProtection="1">
      <alignment horizontal="center" vertical="center" textRotation="90" wrapText="1"/>
    </xf>
    <xf numFmtId="1" fontId="11" fillId="0" borderId="2" xfId="0" applyNumberFormat="1" applyFont="1" applyBorder="1" applyAlignment="1" applyProtection="1">
      <alignment horizontal="center" vertical="center" textRotation="90" wrapText="1"/>
    </xf>
    <xf numFmtId="1" fontId="5" fillId="0" borderId="2" xfId="0" applyNumberFormat="1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textRotation="90" wrapText="1"/>
    </xf>
    <xf numFmtId="17" fontId="5" fillId="0" borderId="1" xfId="0" applyNumberFormat="1" applyFont="1" applyBorder="1" applyAlignment="1" applyProtection="1">
      <alignment horizontal="center" vertical="center" wrapText="1"/>
      <protection locked="0"/>
    </xf>
    <xf numFmtId="1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7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</xf>
    <xf numFmtId="17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" fontId="12" fillId="7" borderId="1" xfId="0" applyNumberFormat="1" applyFont="1" applyFill="1" applyBorder="1" applyAlignment="1" applyProtection="1">
      <alignment horizontal="center" vertical="center" wrapText="1"/>
    </xf>
    <xf numFmtId="164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</xf>
    <xf numFmtId="1" fontId="5" fillId="0" borderId="0" xfId="0" applyNumberFormat="1" applyFont="1" applyAlignment="1" applyProtection="1">
      <alignment horizontal="center" vertical="center" wrapText="1"/>
      <protection locked="0"/>
    </xf>
    <xf numFmtId="17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7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16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textRotation="90" wrapText="1"/>
    </xf>
    <xf numFmtId="0" fontId="11" fillId="0" borderId="1" xfId="0" applyFont="1" applyBorder="1" applyAlignment="1" applyProtection="1">
      <alignment horizontal="center" vertical="center" textRotation="90" wrapText="1"/>
    </xf>
    <xf numFmtId="0" fontId="11" fillId="0" borderId="4" xfId="0" applyFont="1" applyBorder="1" applyAlignment="1" applyProtection="1">
      <alignment horizontal="center" vertical="center" textRotation="90" wrapText="1"/>
    </xf>
    <xf numFmtId="1" fontId="11" fillId="0" borderId="4" xfId="0" applyNumberFormat="1" applyFont="1" applyBorder="1" applyAlignment="1" applyProtection="1">
      <alignment horizontal="center" vertical="center" textRotation="90" wrapText="1"/>
    </xf>
    <xf numFmtId="164" fontId="11" fillId="0" borderId="4" xfId="0" applyNumberFormat="1" applyFont="1" applyBorder="1" applyAlignment="1" applyProtection="1">
      <alignment horizontal="center" vertical="center" textRotation="90" wrapText="1"/>
    </xf>
    <xf numFmtId="1" fontId="5" fillId="0" borderId="0" xfId="0" applyNumberFormat="1" applyFont="1" applyAlignment="1" applyProtection="1">
      <alignment horizontal="center" vertical="center" wrapText="1"/>
    </xf>
    <xf numFmtId="1" fontId="11" fillId="0" borderId="0" xfId="0" applyNumberFormat="1" applyFont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 wrapText="1"/>
    </xf>
    <xf numFmtId="1" fontId="11" fillId="9" borderId="1" xfId="0" applyNumberFormat="1" applyFont="1" applyFill="1" applyBorder="1" applyAlignment="1" applyProtection="1">
      <alignment horizontal="center" vertical="center" wrapText="1"/>
    </xf>
    <xf numFmtId="1" fontId="15" fillId="9" borderId="1" xfId="0" applyNumberFormat="1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5" fillId="6" borderId="0" xfId="0" applyFont="1" applyFill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horizontal="center"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196</xdr:row>
      <xdr:rowOff>0</xdr:rowOff>
    </xdr:from>
    <xdr:to>
      <xdr:col>0</xdr:col>
      <xdr:colOff>304800</xdr:colOff>
      <xdr:row>197</xdr:row>
      <xdr:rowOff>142875</xdr:rowOff>
    </xdr:to>
    <xdr:sp macro="" textlink="">
      <xdr:nvSpPr>
        <xdr:cNvPr id="1025" name="AutoShape 1" descr="blob:https://web.telegram.org/a47577e4-0714-403f-b3b3-ecd8132956dd"/>
        <xdr:cNvSpPr>
          <a:spLocks noChangeAspect="1" noChangeArrowheads="1"/>
        </xdr:cNvSpPr>
      </xdr:nvSpPr>
      <xdr:spPr bwMode="auto">
        <a:xfrm>
          <a:off x="0" y="73685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326</xdr:row>
      <xdr:rowOff>0</xdr:rowOff>
    </xdr:from>
    <xdr:to>
      <xdr:col>0</xdr:col>
      <xdr:colOff>304800</xdr:colOff>
      <xdr:row>327</xdr:row>
      <xdr:rowOff>104775</xdr:rowOff>
    </xdr:to>
    <xdr:sp macro="" textlink="">
      <xdr:nvSpPr>
        <xdr:cNvPr id="2" name="AutoShape 1" descr="blob:https://web.telegram.org/a47577e4-0714-403f-b3b3-ecd8132956dd"/>
        <xdr:cNvSpPr>
          <a:spLocks noChangeAspect="1" noChangeArrowheads="1"/>
        </xdr:cNvSpPr>
      </xdr:nvSpPr>
      <xdr:spPr bwMode="auto">
        <a:xfrm>
          <a:off x="0" y="56721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W7"/>
  <sheetViews>
    <sheetView tabSelected="1" workbookViewId="0">
      <selection activeCell="A2" sqref="A2"/>
    </sheetView>
  </sheetViews>
  <sheetFormatPr defaultColWidth="10.85546875" defaultRowHeight="36" customHeight="1" x14ac:dyDescent="0.25"/>
  <cols>
    <col min="1" max="1" width="90.7109375" style="2" customWidth="1"/>
    <col min="2" max="16384" width="10.85546875" style="2"/>
  </cols>
  <sheetData>
    <row r="1" spans="1:23" ht="55.5" customHeight="1" x14ac:dyDescent="0.25">
      <c r="A1" s="34" t="s">
        <v>56</v>
      </c>
    </row>
    <row r="2" spans="1:23" ht="36.75" customHeight="1" x14ac:dyDescent="0.25">
      <c r="A2" s="2" t="s">
        <v>80</v>
      </c>
    </row>
    <row r="3" spans="1:23" ht="48" customHeight="1" x14ac:dyDescent="0.25">
      <c r="A3" s="2" t="s">
        <v>53</v>
      </c>
    </row>
    <row r="4" spans="1:23" ht="12" customHeight="1" x14ac:dyDescent="0.25">
      <c r="A4" s="1"/>
    </row>
    <row r="5" spans="1:23" ht="46.5" customHeight="1" x14ac:dyDescent="0.25">
      <c r="A5" s="1" t="s">
        <v>54</v>
      </c>
    </row>
    <row r="7" spans="1:23" s="5" customFormat="1" ht="36" customHeight="1" x14ac:dyDescent="0.25">
      <c r="A7" s="3" t="s">
        <v>51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00FF"/>
  </sheetPr>
  <dimension ref="A1:W196"/>
  <sheetViews>
    <sheetView zoomScaleNormal="100" zoomScalePageLayoutView="200" workbookViewId="0">
      <pane ySplit="3" topLeftCell="A4" activePane="bottomLeft" state="frozen"/>
      <selection pane="bottomLeft" activeCell="A4" sqref="A4"/>
    </sheetView>
  </sheetViews>
  <sheetFormatPr defaultColWidth="8.85546875" defaultRowHeight="12.75" x14ac:dyDescent="0.25"/>
  <cols>
    <col min="1" max="1" width="24.5703125" style="45" customWidth="1"/>
    <col min="2" max="2" width="7.42578125" style="75" customWidth="1"/>
    <col min="3" max="3" width="7.42578125" style="76" customWidth="1"/>
    <col min="4" max="4" width="7.42578125" style="75" customWidth="1"/>
    <col min="5" max="5" width="5.85546875" style="76" customWidth="1"/>
    <col min="6" max="6" width="7.42578125" style="75" customWidth="1"/>
    <col min="7" max="7" width="6.140625" style="76" customWidth="1"/>
    <col min="8" max="8" width="6.85546875" style="75" customWidth="1"/>
    <col min="9" max="9" width="7.42578125" style="75" customWidth="1"/>
    <col min="10" max="10" width="6.5703125" style="75" customWidth="1"/>
    <col min="11" max="11" width="8.140625" style="76" customWidth="1"/>
    <col min="12" max="15" width="7.42578125" style="75" customWidth="1"/>
    <col min="16" max="16" width="6.85546875" style="75" customWidth="1"/>
    <col min="17" max="19" width="7.42578125" style="75" customWidth="1"/>
    <col min="20" max="20" width="11.5703125" style="75" customWidth="1"/>
    <col min="21" max="22" width="7.42578125" style="75" customWidth="1"/>
    <col min="23" max="23" width="7.42578125" style="77" customWidth="1"/>
    <col min="24" max="16384" width="8.85546875" style="45"/>
  </cols>
  <sheetData>
    <row r="1" spans="1:23" ht="22.5" customHeight="1" x14ac:dyDescent="0.2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28.5" customHeight="1" x14ac:dyDescent="0.25">
      <c r="A2" s="80" t="s">
        <v>48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s="51" customFormat="1" ht="63.75" customHeight="1" x14ac:dyDescent="0.25">
      <c r="A3" s="46" t="s">
        <v>0</v>
      </c>
      <c r="B3" s="47" t="s">
        <v>2</v>
      </c>
      <c r="C3" s="48" t="s">
        <v>24</v>
      </c>
      <c r="D3" s="47" t="s">
        <v>1</v>
      </c>
      <c r="E3" s="48" t="s">
        <v>24</v>
      </c>
      <c r="F3" s="47" t="s">
        <v>1</v>
      </c>
      <c r="G3" s="48" t="s">
        <v>24</v>
      </c>
      <c r="H3" s="47" t="s">
        <v>1</v>
      </c>
      <c r="I3" s="47" t="s">
        <v>4</v>
      </c>
      <c r="J3" s="47" t="s">
        <v>5</v>
      </c>
      <c r="K3" s="48" t="s">
        <v>3</v>
      </c>
      <c r="L3" s="47" t="s">
        <v>14</v>
      </c>
      <c r="M3" s="47" t="s">
        <v>15</v>
      </c>
      <c r="N3" s="47" t="s">
        <v>16</v>
      </c>
      <c r="O3" s="47" t="s">
        <v>17</v>
      </c>
      <c r="P3" s="47" t="s">
        <v>18</v>
      </c>
      <c r="Q3" s="47" t="s">
        <v>19</v>
      </c>
      <c r="R3" s="47" t="s">
        <v>31</v>
      </c>
      <c r="S3" s="47" t="s">
        <v>20</v>
      </c>
      <c r="T3" s="47" t="s">
        <v>21</v>
      </c>
      <c r="U3" s="49" t="s">
        <v>43</v>
      </c>
      <c r="V3" s="49" t="s">
        <v>22</v>
      </c>
      <c r="W3" s="50" t="s">
        <v>23</v>
      </c>
    </row>
    <row r="4" spans="1:23" ht="22.5" customHeight="1" x14ac:dyDescent="0.25">
      <c r="A4" s="52">
        <v>38412</v>
      </c>
      <c r="B4" s="9">
        <v>4500</v>
      </c>
      <c r="C4" s="78">
        <v>50</v>
      </c>
      <c r="D4" s="10">
        <f>ROUND((B4*C4%),0)</f>
        <v>2250</v>
      </c>
      <c r="E4" s="78">
        <v>11</v>
      </c>
      <c r="F4" s="10">
        <f>ROUND((B4*E4%),0)</f>
        <v>495</v>
      </c>
      <c r="G4" s="78">
        <v>3</v>
      </c>
      <c r="H4" s="10">
        <f>ROUND((B4+D4)*G4%,0)</f>
        <v>203</v>
      </c>
      <c r="I4" s="10">
        <f>ROUND((B4+D4)*5%,0)</f>
        <v>338</v>
      </c>
      <c r="J4" s="9"/>
      <c r="K4" s="11">
        <f>ROUND((B4+D4+F4+H4+I4+J4),0)</f>
        <v>7786</v>
      </c>
      <c r="L4" s="9">
        <v>0</v>
      </c>
      <c r="M4" s="10">
        <f>ROUND((B4+D4+F4+H4)*10%,0)</f>
        <v>745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10">
        <f t="shared" ref="S4:S35" si="0">SUM(L4:R4)</f>
        <v>745</v>
      </c>
      <c r="T4" s="10">
        <f t="shared" ref="T4:T35" si="1">K4-S4</f>
        <v>7041</v>
      </c>
      <c r="U4" s="9"/>
      <c r="V4" s="9"/>
      <c r="W4" s="12"/>
    </row>
    <row r="5" spans="1:23" ht="22.5" customHeight="1" x14ac:dyDescent="0.25">
      <c r="A5" s="52">
        <v>38443</v>
      </c>
      <c r="B5" s="9">
        <v>4500</v>
      </c>
      <c r="C5" s="78">
        <v>50</v>
      </c>
      <c r="D5" s="10">
        <f>ROUND((B5*C5%),0)</f>
        <v>2250</v>
      </c>
      <c r="E5" s="78">
        <v>11</v>
      </c>
      <c r="F5" s="10">
        <f>ROUND((B5*E5%),0)</f>
        <v>495</v>
      </c>
      <c r="G5" s="78">
        <v>3</v>
      </c>
      <c r="H5" s="10">
        <f>ROUND((B5+D5)*G5%,0)</f>
        <v>203</v>
      </c>
      <c r="I5" s="10">
        <f>ROUND((B5+D5)*5%,0)</f>
        <v>338</v>
      </c>
      <c r="J5" s="9"/>
      <c r="K5" s="11">
        <f>ROUND((B5+D5+F5+H5+I5+J5),0)</f>
        <v>7786</v>
      </c>
      <c r="L5" s="9">
        <v>400</v>
      </c>
      <c r="M5" s="10">
        <f>ROUND((B5+D5+F5+H5)*10%,0)</f>
        <v>745</v>
      </c>
      <c r="N5" s="9">
        <f>N4</f>
        <v>0</v>
      </c>
      <c r="O5" s="9">
        <v>0</v>
      </c>
      <c r="P5" s="9">
        <f>P4</f>
        <v>0</v>
      </c>
      <c r="Q5" s="9">
        <v>0</v>
      </c>
      <c r="R5" s="9">
        <v>0</v>
      </c>
      <c r="S5" s="10">
        <f t="shared" si="0"/>
        <v>1145</v>
      </c>
      <c r="T5" s="10">
        <f t="shared" si="1"/>
        <v>6641</v>
      </c>
      <c r="U5" s="9"/>
      <c r="V5" s="9"/>
      <c r="W5" s="12"/>
    </row>
    <row r="6" spans="1:23" ht="22.5" customHeight="1" x14ac:dyDescent="0.25">
      <c r="A6" s="52">
        <v>38473</v>
      </c>
      <c r="B6" s="9">
        <f>B5</f>
        <v>4500</v>
      </c>
      <c r="C6" s="78">
        <v>50</v>
      </c>
      <c r="D6" s="10">
        <f t="shared" ref="D6:D68" si="2">ROUND((B6*C6%),0)</f>
        <v>2250</v>
      </c>
      <c r="E6" s="78">
        <v>11</v>
      </c>
      <c r="F6" s="10">
        <f>B6*E6%</f>
        <v>495</v>
      </c>
      <c r="G6" s="78">
        <v>3</v>
      </c>
      <c r="H6" s="10">
        <f>(B6+D6)*G6%</f>
        <v>202.5</v>
      </c>
      <c r="I6" s="10">
        <f t="shared" ref="I6:I59" si="3">ROUND((B6+D6)*5%,0)</f>
        <v>338</v>
      </c>
      <c r="J6" s="9"/>
      <c r="K6" s="11">
        <f t="shared" ref="K6:K69" si="4">ROUND((B6+D6+F6+H6+I6+J6),0)</f>
        <v>7786</v>
      </c>
      <c r="L6" s="9">
        <v>400</v>
      </c>
      <c r="M6" s="10">
        <f t="shared" ref="M6:M68" si="5">ROUND((B6+D6+F6+H6)*10%,0)</f>
        <v>745</v>
      </c>
      <c r="N6" s="9">
        <f>N5</f>
        <v>0</v>
      </c>
      <c r="O6" s="9">
        <v>0</v>
      </c>
      <c r="P6" s="9">
        <f>P5</f>
        <v>0</v>
      </c>
      <c r="Q6" s="9">
        <v>0</v>
      </c>
      <c r="R6" s="9">
        <v>0</v>
      </c>
      <c r="S6" s="10">
        <f t="shared" si="0"/>
        <v>1145</v>
      </c>
      <c r="T6" s="10">
        <f t="shared" si="1"/>
        <v>6641</v>
      </c>
      <c r="U6" s="9"/>
      <c r="V6" s="9"/>
      <c r="W6" s="12"/>
    </row>
    <row r="7" spans="1:23" ht="22.5" customHeight="1" x14ac:dyDescent="0.25">
      <c r="A7" s="52" t="s">
        <v>25</v>
      </c>
      <c r="B7" s="9">
        <v>0</v>
      </c>
      <c r="C7" s="78">
        <v>0</v>
      </c>
      <c r="D7" s="10">
        <f t="shared" si="2"/>
        <v>0</v>
      </c>
      <c r="E7" s="78">
        <v>0</v>
      </c>
      <c r="F7" s="10">
        <f>B7*E7%</f>
        <v>0</v>
      </c>
      <c r="G7" s="78">
        <f>G8-G6</f>
        <v>3</v>
      </c>
      <c r="H7" s="10">
        <f>(B5+D5+B4+D4+B6+D6)*G7%</f>
        <v>607.5</v>
      </c>
      <c r="I7" s="10">
        <f t="shared" si="3"/>
        <v>0</v>
      </c>
      <c r="J7" s="9"/>
      <c r="K7" s="11">
        <f t="shared" si="4"/>
        <v>608</v>
      </c>
      <c r="L7" s="9">
        <v>0</v>
      </c>
      <c r="M7" s="10">
        <f t="shared" si="5"/>
        <v>61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10">
        <f t="shared" si="0"/>
        <v>61</v>
      </c>
      <c r="T7" s="10">
        <f t="shared" si="1"/>
        <v>547</v>
      </c>
      <c r="U7" s="9"/>
      <c r="V7" s="9"/>
      <c r="W7" s="12"/>
    </row>
    <row r="8" spans="1:23" ht="22.5" customHeight="1" x14ac:dyDescent="0.25">
      <c r="A8" s="52">
        <v>38504</v>
      </c>
      <c r="B8" s="9">
        <f>B6</f>
        <v>4500</v>
      </c>
      <c r="C8" s="78">
        <v>50</v>
      </c>
      <c r="D8" s="10">
        <f t="shared" si="2"/>
        <v>2250</v>
      </c>
      <c r="E8" s="78">
        <v>11</v>
      </c>
      <c r="F8" s="10">
        <f t="shared" ref="F8:F80" si="6">B8*E8%</f>
        <v>495</v>
      </c>
      <c r="G8" s="78">
        <v>6</v>
      </c>
      <c r="H8" s="10">
        <f t="shared" ref="H8:H80" si="7">(B8+D8)*G8%</f>
        <v>405</v>
      </c>
      <c r="I8" s="10">
        <f t="shared" si="3"/>
        <v>338</v>
      </c>
      <c r="J8" s="9"/>
      <c r="K8" s="11">
        <f t="shared" si="4"/>
        <v>7988</v>
      </c>
      <c r="L8" s="9">
        <v>400</v>
      </c>
      <c r="M8" s="10">
        <f t="shared" si="5"/>
        <v>765</v>
      </c>
      <c r="N8" s="9">
        <f>N6</f>
        <v>0</v>
      </c>
      <c r="O8" s="9">
        <v>0</v>
      </c>
      <c r="P8" s="9">
        <f>P6</f>
        <v>0</v>
      </c>
      <c r="Q8" s="9">
        <v>0</v>
      </c>
      <c r="R8" s="9">
        <v>0</v>
      </c>
      <c r="S8" s="10">
        <f t="shared" si="0"/>
        <v>1165</v>
      </c>
      <c r="T8" s="10">
        <f t="shared" si="1"/>
        <v>6823</v>
      </c>
      <c r="U8" s="9"/>
      <c r="V8" s="9"/>
      <c r="W8" s="12"/>
    </row>
    <row r="9" spans="1:23" ht="22.5" customHeight="1" x14ac:dyDescent="0.25">
      <c r="A9" s="52">
        <v>38534</v>
      </c>
      <c r="B9" s="9">
        <f t="shared" ref="B9:B14" si="8">B8</f>
        <v>4500</v>
      </c>
      <c r="C9" s="78">
        <v>50</v>
      </c>
      <c r="D9" s="10">
        <f>ROUND((B9*C9%),0)</f>
        <v>2250</v>
      </c>
      <c r="E9" s="78">
        <v>11</v>
      </c>
      <c r="F9" s="10">
        <f t="shared" si="6"/>
        <v>495</v>
      </c>
      <c r="G9" s="78">
        <v>6</v>
      </c>
      <c r="H9" s="10">
        <f t="shared" si="7"/>
        <v>405</v>
      </c>
      <c r="I9" s="10">
        <f t="shared" si="3"/>
        <v>338</v>
      </c>
      <c r="J9" s="9"/>
      <c r="K9" s="11">
        <f t="shared" si="4"/>
        <v>7988</v>
      </c>
      <c r="L9" s="9">
        <v>400</v>
      </c>
      <c r="M9" s="10">
        <f t="shared" si="5"/>
        <v>765</v>
      </c>
      <c r="N9" s="9">
        <f t="shared" ref="N9:N14" si="9">N8</f>
        <v>0</v>
      </c>
      <c r="O9" s="9">
        <v>0</v>
      </c>
      <c r="P9" s="9">
        <f t="shared" ref="P9:P14" si="10">P8</f>
        <v>0</v>
      </c>
      <c r="Q9" s="9">
        <v>0</v>
      </c>
      <c r="R9" s="9">
        <v>0</v>
      </c>
      <c r="S9" s="10">
        <f t="shared" si="0"/>
        <v>1165</v>
      </c>
      <c r="T9" s="10">
        <f t="shared" si="1"/>
        <v>6823</v>
      </c>
      <c r="U9" s="9"/>
      <c r="V9" s="9"/>
      <c r="W9" s="12"/>
    </row>
    <row r="10" spans="1:23" ht="22.5" customHeight="1" x14ac:dyDescent="0.25">
      <c r="A10" s="52">
        <v>38565</v>
      </c>
      <c r="B10" s="9">
        <f t="shared" si="8"/>
        <v>4500</v>
      </c>
      <c r="C10" s="78">
        <v>50</v>
      </c>
      <c r="D10" s="10">
        <f t="shared" si="2"/>
        <v>2250</v>
      </c>
      <c r="E10" s="78">
        <v>11</v>
      </c>
      <c r="F10" s="10">
        <f t="shared" si="6"/>
        <v>495</v>
      </c>
      <c r="G10" s="78">
        <v>6</v>
      </c>
      <c r="H10" s="10">
        <f t="shared" si="7"/>
        <v>405</v>
      </c>
      <c r="I10" s="10">
        <f t="shared" si="3"/>
        <v>338</v>
      </c>
      <c r="J10" s="9"/>
      <c r="K10" s="11">
        <f t="shared" si="4"/>
        <v>7988</v>
      </c>
      <c r="L10" s="9">
        <v>400</v>
      </c>
      <c r="M10" s="10">
        <f t="shared" si="5"/>
        <v>765</v>
      </c>
      <c r="N10" s="9">
        <f t="shared" si="9"/>
        <v>0</v>
      </c>
      <c r="O10" s="9">
        <v>0</v>
      </c>
      <c r="P10" s="9">
        <f t="shared" si="10"/>
        <v>0</v>
      </c>
      <c r="Q10" s="9">
        <v>0</v>
      </c>
      <c r="R10" s="9">
        <v>0</v>
      </c>
      <c r="S10" s="10">
        <f t="shared" si="0"/>
        <v>1165</v>
      </c>
      <c r="T10" s="10">
        <f t="shared" si="1"/>
        <v>6823</v>
      </c>
      <c r="U10" s="9"/>
      <c r="V10" s="9"/>
      <c r="W10" s="12"/>
    </row>
    <row r="11" spans="1:23" ht="22.5" customHeight="1" x14ac:dyDescent="0.25">
      <c r="A11" s="52">
        <v>38596</v>
      </c>
      <c r="B11" s="9">
        <f t="shared" si="8"/>
        <v>4500</v>
      </c>
      <c r="C11" s="78">
        <v>50</v>
      </c>
      <c r="D11" s="10">
        <f t="shared" si="2"/>
        <v>2250</v>
      </c>
      <c r="E11" s="78">
        <v>11</v>
      </c>
      <c r="F11" s="10">
        <f t="shared" si="6"/>
        <v>495</v>
      </c>
      <c r="G11" s="78">
        <v>6</v>
      </c>
      <c r="H11" s="10">
        <f t="shared" si="7"/>
        <v>405</v>
      </c>
      <c r="I11" s="10">
        <f t="shared" si="3"/>
        <v>338</v>
      </c>
      <c r="J11" s="9"/>
      <c r="K11" s="11">
        <f t="shared" si="4"/>
        <v>7988</v>
      </c>
      <c r="L11" s="9">
        <v>400</v>
      </c>
      <c r="M11" s="10">
        <f t="shared" si="5"/>
        <v>765</v>
      </c>
      <c r="N11" s="9">
        <f t="shared" si="9"/>
        <v>0</v>
      </c>
      <c r="O11" s="9">
        <v>0</v>
      </c>
      <c r="P11" s="9">
        <f t="shared" si="10"/>
        <v>0</v>
      </c>
      <c r="Q11" s="9">
        <v>0</v>
      </c>
      <c r="R11" s="9">
        <v>0</v>
      </c>
      <c r="S11" s="10">
        <f t="shared" si="0"/>
        <v>1165</v>
      </c>
      <c r="T11" s="10">
        <f t="shared" si="1"/>
        <v>6823</v>
      </c>
      <c r="U11" s="9"/>
      <c r="V11" s="9"/>
      <c r="W11" s="12"/>
    </row>
    <row r="12" spans="1:23" ht="22.5" customHeight="1" x14ac:dyDescent="0.25">
      <c r="A12" s="52">
        <v>38626</v>
      </c>
      <c r="B12" s="9">
        <f t="shared" si="8"/>
        <v>4500</v>
      </c>
      <c r="C12" s="78">
        <v>50</v>
      </c>
      <c r="D12" s="10">
        <f t="shared" si="2"/>
        <v>2250</v>
      </c>
      <c r="E12" s="78">
        <v>11</v>
      </c>
      <c r="F12" s="10">
        <f t="shared" si="6"/>
        <v>495</v>
      </c>
      <c r="G12" s="78">
        <v>6</v>
      </c>
      <c r="H12" s="10">
        <f t="shared" si="7"/>
        <v>405</v>
      </c>
      <c r="I12" s="10">
        <f t="shared" si="3"/>
        <v>338</v>
      </c>
      <c r="J12" s="9"/>
      <c r="K12" s="11">
        <f t="shared" si="4"/>
        <v>7988</v>
      </c>
      <c r="L12" s="9">
        <v>400</v>
      </c>
      <c r="M12" s="10">
        <f t="shared" si="5"/>
        <v>765</v>
      </c>
      <c r="N12" s="9">
        <f t="shared" si="9"/>
        <v>0</v>
      </c>
      <c r="O12" s="9">
        <v>0</v>
      </c>
      <c r="P12" s="9">
        <f t="shared" si="10"/>
        <v>0</v>
      </c>
      <c r="Q12" s="9">
        <v>0</v>
      </c>
      <c r="R12" s="9">
        <v>0</v>
      </c>
      <c r="S12" s="10">
        <f t="shared" si="0"/>
        <v>1165</v>
      </c>
      <c r="T12" s="10">
        <f t="shared" si="1"/>
        <v>6823</v>
      </c>
      <c r="U12" s="9"/>
      <c r="V12" s="9"/>
      <c r="W12" s="12"/>
    </row>
    <row r="13" spans="1:23" ht="22.5" customHeight="1" x14ac:dyDescent="0.25">
      <c r="A13" s="52">
        <v>38657</v>
      </c>
      <c r="B13" s="9">
        <f t="shared" si="8"/>
        <v>4500</v>
      </c>
      <c r="C13" s="78">
        <v>50</v>
      </c>
      <c r="D13" s="10">
        <f t="shared" si="2"/>
        <v>2250</v>
      </c>
      <c r="E13" s="78">
        <v>11</v>
      </c>
      <c r="F13" s="10">
        <f t="shared" si="6"/>
        <v>495</v>
      </c>
      <c r="G13" s="78">
        <v>6</v>
      </c>
      <c r="H13" s="10">
        <f t="shared" si="7"/>
        <v>405</v>
      </c>
      <c r="I13" s="10">
        <f t="shared" si="3"/>
        <v>338</v>
      </c>
      <c r="J13" s="9"/>
      <c r="K13" s="11">
        <f t="shared" si="4"/>
        <v>7988</v>
      </c>
      <c r="L13" s="9">
        <v>400</v>
      </c>
      <c r="M13" s="10">
        <f t="shared" si="5"/>
        <v>765</v>
      </c>
      <c r="N13" s="9">
        <f t="shared" si="9"/>
        <v>0</v>
      </c>
      <c r="O13" s="9">
        <v>0</v>
      </c>
      <c r="P13" s="9">
        <f t="shared" si="10"/>
        <v>0</v>
      </c>
      <c r="Q13" s="9">
        <v>0</v>
      </c>
      <c r="R13" s="9">
        <v>0</v>
      </c>
      <c r="S13" s="10">
        <f t="shared" si="0"/>
        <v>1165</v>
      </c>
      <c r="T13" s="10">
        <f t="shared" si="1"/>
        <v>6823</v>
      </c>
      <c r="U13" s="9"/>
      <c r="V13" s="9"/>
      <c r="W13" s="12"/>
    </row>
    <row r="14" spans="1:23" ht="22.5" customHeight="1" x14ac:dyDescent="0.25">
      <c r="A14" s="52">
        <v>38687</v>
      </c>
      <c r="B14" s="9">
        <f t="shared" si="8"/>
        <v>4500</v>
      </c>
      <c r="C14" s="78">
        <v>50</v>
      </c>
      <c r="D14" s="10">
        <f t="shared" si="2"/>
        <v>2250</v>
      </c>
      <c r="E14" s="78">
        <v>11</v>
      </c>
      <c r="F14" s="10">
        <f t="shared" si="6"/>
        <v>495</v>
      </c>
      <c r="G14" s="78">
        <v>6</v>
      </c>
      <c r="H14" s="10">
        <f t="shared" si="7"/>
        <v>405</v>
      </c>
      <c r="I14" s="10">
        <f t="shared" si="3"/>
        <v>338</v>
      </c>
      <c r="J14" s="9"/>
      <c r="K14" s="11">
        <f t="shared" si="4"/>
        <v>7988</v>
      </c>
      <c r="L14" s="9">
        <v>400</v>
      </c>
      <c r="M14" s="10">
        <f t="shared" si="5"/>
        <v>765</v>
      </c>
      <c r="N14" s="9">
        <f t="shared" si="9"/>
        <v>0</v>
      </c>
      <c r="O14" s="9">
        <v>0</v>
      </c>
      <c r="P14" s="9">
        <f t="shared" si="10"/>
        <v>0</v>
      </c>
      <c r="Q14" s="9">
        <v>0</v>
      </c>
      <c r="R14" s="9">
        <v>0</v>
      </c>
      <c r="S14" s="10">
        <f t="shared" si="0"/>
        <v>1165</v>
      </c>
      <c r="T14" s="10">
        <f t="shared" si="1"/>
        <v>6823</v>
      </c>
      <c r="U14" s="9"/>
      <c r="V14" s="9"/>
      <c r="W14" s="12"/>
    </row>
    <row r="15" spans="1:23" ht="22.5" customHeight="1" x14ac:dyDescent="0.25">
      <c r="A15" s="52" t="s">
        <v>49</v>
      </c>
      <c r="B15" s="9">
        <v>0</v>
      </c>
      <c r="C15" s="78">
        <v>0</v>
      </c>
      <c r="D15" s="10">
        <f t="shared" si="2"/>
        <v>0</v>
      </c>
      <c r="E15" s="78">
        <v>0</v>
      </c>
      <c r="F15" s="10">
        <f t="shared" ref="F15" si="11">B15*E15%</f>
        <v>0</v>
      </c>
      <c r="G15" s="78">
        <v>4</v>
      </c>
      <c r="H15" s="10">
        <f>(B9+B10+B11+B12+B13+B14+D9+D10+D11+D12+D13+D14)*G15%</f>
        <v>1620</v>
      </c>
      <c r="I15" s="10">
        <f t="shared" si="3"/>
        <v>0</v>
      </c>
      <c r="J15" s="9"/>
      <c r="K15" s="11">
        <f t="shared" si="4"/>
        <v>1620</v>
      </c>
      <c r="L15" s="53">
        <v>243</v>
      </c>
      <c r="M15" s="10">
        <f t="shared" ref="M15" si="12">ROUND((B15+D15+F15+H15)*10%,0)</f>
        <v>162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10">
        <f t="shared" si="0"/>
        <v>405</v>
      </c>
      <c r="T15" s="10">
        <f t="shared" si="1"/>
        <v>1215</v>
      </c>
      <c r="U15" s="9"/>
      <c r="V15" s="9"/>
      <c r="W15" s="12"/>
    </row>
    <row r="16" spans="1:23" ht="22.5" customHeight="1" x14ac:dyDescent="0.25">
      <c r="A16" s="52">
        <v>38718</v>
      </c>
      <c r="B16" s="9">
        <f>B14</f>
        <v>4500</v>
      </c>
      <c r="C16" s="78">
        <v>50</v>
      </c>
      <c r="D16" s="10">
        <f t="shared" si="2"/>
        <v>2250</v>
      </c>
      <c r="E16" s="78">
        <v>11</v>
      </c>
      <c r="F16" s="10">
        <f t="shared" si="6"/>
        <v>495</v>
      </c>
      <c r="G16" s="78">
        <v>10</v>
      </c>
      <c r="H16" s="10">
        <f t="shared" si="7"/>
        <v>675</v>
      </c>
      <c r="I16" s="10">
        <f t="shared" si="3"/>
        <v>338</v>
      </c>
      <c r="J16" s="9"/>
      <c r="K16" s="11">
        <f t="shared" si="4"/>
        <v>8258</v>
      </c>
      <c r="L16" s="9">
        <v>400</v>
      </c>
      <c r="M16" s="10">
        <f t="shared" si="5"/>
        <v>792</v>
      </c>
      <c r="N16" s="9">
        <f>N14</f>
        <v>0</v>
      </c>
      <c r="O16" s="9">
        <v>0</v>
      </c>
      <c r="P16" s="9">
        <f>P14</f>
        <v>0</v>
      </c>
      <c r="Q16" s="9">
        <v>0</v>
      </c>
      <c r="R16" s="9">
        <v>0</v>
      </c>
      <c r="S16" s="10">
        <f t="shared" si="0"/>
        <v>1192</v>
      </c>
      <c r="T16" s="10">
        <f t="shared" si="1"/>
        <v>7066</v>
      </c>
      <c r="U16" s="9"/>
      <c r="V16" s="9"/>
      <c r="W16" s="12"/>
    </row>
    <row r="17" spans="1:23" ht="22.5" customHeight="1" x14ac:dyDescent="0.25">
      <c r="A17" s="52">
        <v>38749</v>
      </c>
      <c r="B17" s="9">
        <f>B16</f>
        <v>4500</v>
      </c>
      <c r="C17" s="78">
        <v>50</v>
      </c>
      <c r="D17" s="10">
        <f t="shared" si="2"/>
        <v>2250</v>
      </c>
      <c r="E17" s="78">
        <v>11</v>
      </c>
      <c r="F17" s="10">
        <f t="shared" si="6"/>
        <v>495</v>
      </c>
      <c r="G17" s="78">
        <v>10</v>
      </c>
      <c r="H17" s="10">
        <f t="shared" si="7"/>
        <v>675</v>
      </c>
      <c r="I17" s="10">
        <f t="shared" si="3"/>
        <v>338</v>
      </c>
      <c r="J17" s="9"/>
      <c r="K17" s="11">
        <f t="shared" si="4"/>
        <v>8258</v>
      </c>
      <c r="L17" s="9">
        <v>400</v>
      </c>
      <c r="M17" s="10">
        <f t="shared" si="5"/>
        <v>792</v>
      </c>
      <c r="N17" s="9">
        <f>N16</f>
        <v>0</v>
      </c>
      <c r="O17" s="9">
        <v>0</v>
      </c>
      <c r="P17" s="9">
        <f t="shared" ref="P17:P22" si="13">P16</f>
        <v>0</v>
      </c>
      <c r="Q17" s="9">
        <v>0</v>
      </c>
      <c r="R17" s="9">
        <v>0</v>
      </c>
      <c r="S17" s="10">
        <f t="shared" si="0"/>
        <v>1192</v>
      </c>
      <c r="T17" s="10">
        <f t="shared" si="1"/>
        <v>7066</v>
      </c>
      <c r="U17" s="9"/>
      <c r="V17" s="9"/>
      <c r="W17" s="12"/>
    </row>
    <row r="18" spans="1:23" ht="22.5" customHeight="1" x14ac:dyDescent="0.25">
      <c r="A18" s="52">
        <v>38777</v>
      </c>
      <c r="B18" s="9">
        <f>B17</f>
        <v>4500</v>
      </c>
      <c r="C18" s="78">
        <v>50</v>
      </c>
      <c r="D18" s="10">
        <f t="shared" si="2"/>
        <v>2250</v>
      </c>
      <c r="E18" s="78">
        <v>11</v>
      </c>
      <c r="F18" s="10">
        <f t="shared" si="6"/>
        <v>495</v>
      </c>
      <c r="G18" s="78">
        <v>10</v>
      </c>
      <c r="H18" s="10">
        <f t="shared" si="7"/>
        <v>675</v>
      </c>
      <c r="I18" s="10">
        <f t="shared" si="3"/>
        <v>338</v>
      </c>
      <c r="J18" s="9"/>
      <c r="K18" s="11">
        <f t="shared" si="4"/>
        <v>8258</v>
      </c>
      <c r="L18" s="9">
        <v>400</v>
      </c>
      <c r="M18" s="10">
        <f t="shared" si="5"/>
        <v>792</v>
      </c>
      <c r="N18" s="9">
        <v>200</v>
      </c>
      <c r="O18" s="9">
        <v>3</v>
      </c>
      <c r="P18" s="9">
        <f t="shared" si="13"/>
        <v>0</v>
      </c>
      <c r="Q18" s="9">
        <v>0</v>
      </c>
      <c r="R18" s="9">
        <v>0</v>
      </c>
      <c r="S18" s="10">
        <f t="shared" si="0"/>
        <v>1395</v>
      </c>
      <c r="T18" s="10">
        <f t="shared" si="1"/>
        <v>6863</v>
      </c>
      <c r="U18" s="9"/>
      <c r="V18" s="9"/>
      <c r="W18" s="12"/>
    </row>
    <row r="19" spans="1:23" ht="22.5" customHeight="1" x14ac:dyDescent="0.25">
      <c r="A19" s="52">
        <v>38808</v>
      </c>
      <c r="B19" s="9">
        <f>B18</f>
        <v>4500</v>
      </c>
      <c r="C19" s="78">
        <v>50</v>
      </c>
      <c r="D19" s="10">
        <f t="shared" si="2"/>
        <v>2250</v>
      </c>
      <c r="E19" s="78">
        <v>11</v>
      </c>
      <c r="F19" s="10">
        <f t="shared" si="6"/>
        <v>495</v>
      </c>
      <c r="G19" s="78">
        <v>10</v>
      </c>
      <c r="H19" s="10">
        <f t="shared" si="7"/>
        <v>675</v>
      </c>
      <c r="I19" s="10">
        <f t="shared" si="3"/>
        <v>338</v>
      </c>
      <c r="J19" s="9"/>
      <c r="K19" s="11">
        <f t="shared" si="4"/>
        <v>8258</v>
      </c>
      <c r="L19" s="9">
        <v>400</v>
      </c>
      <c r="M19" s="10">
        <f t="shared" si="5"/>
        <v>792</v>
      </c>
      <c r="N19" s="9">
        <f>N18</f>
        <v>200</v>
      </c>
      <c r="O19" s="9">
        <v>3</v>
      </c>
      <c r="P19" s="9">
        <f t="shared" si="13"/>
        <v>0</v>
      </c>
      <c r="Q19" s="9">
        <v>0</v>
      </c>
      <c r="R19" s="9">
        <v>150</v>
      </c>
      <c r="S19" s="10">
        <f t="shared" si="0"/>
        <v>1545</v>
      </c>
      <c r="T19" s="10">
        <f t="shared" si="1"/>
        <v>6713</v>
      </c>
      <c r="U19" s="9"/>
      <c r="V19" s="9"/>
      <c r="W19" s="12"/>
    </row>
    <row r="20" spans="1:23" ht="22.5" customHeight="1" x14ac:dyDescent="0.25">
      <c r="A20" s="52">
        <v>38838</v>
      </c>
      <c r="B20" s="9">
        <f>B19</f>
        <v>4500</v>
      </c>
      <c r="C20" s="78">
        <v>50</v>
      </c>
      <c r="D20" s="10">
        <f t="shared" si="2"/>
        <v>2250</v>
      </c>
      <c r="E20" s="78">
        <v>11</v>
      </c>
      <c r="F20" s="10">
        <f t="shared" si="6"/>
        <v>495</v>
      </c>
      <c r="G20" s="78">
        <v>10</v>
      </c>
      <c r="H20" s="10">
        <f t="shared" si="7"/>
        <v>675</v>
      </c>
      <c r="I20" s="10">
        <f t="shared" si="3"/>
        <v>338</v>
      </c>
      <c r="J20" s="9"/>
      <c r="K20" s="11">
        <f t="shared" si="4"/>
        <v>8258</v>
      </c>
      <c r="L20" s="9">
        <v>400</v>
      </c>
      <c r="M20" s="10">
        <f t="shared" si="5"/>
        <v>792</v>
      </c>
      <c r="N20" s="9">
        <f>N19</f>
        <v>200</v>
      </c>
      <c r="O20" s="9">
        <v>3</v>
      </c>
      <c r="P20" s="9">
        <f t="shared" si="13"/>
        <v>0</v>
      </c>
      <c r="Q20" s="9">
        <v>0</v>
      </c>
      <c r="R20" s="9">
        <v>0</v>
      </c>
      <c r="S20" s="10">
        <f t="shared" si="0"/>
        <v>1395</v>
      </c>
      <c r="T20" s="10">
        <f t="shared" si="1"/>
        <v>6863</v>
      </c>
      <c r="U20" s="9"/>
      <c r="V20" s="9"/>
      <c r="W20" s="12"/>
    </row>
    <row r="21" spans="1:23" ht="22.5" customHeight="1" x14ac:dyDescent="0.25">
      <c r="A21" s="52">
        <v>38869</v>
      </c>
      <c r="B21" s="9">
        <f>B20</f>
        <v>4500</v>
      </c>
      <c r="C21" s="78">
        <v>50</v>
      </c>
      <c r="D21" s="10">
        <f t="shared" si="2"/>
        <v>2250</v>
      </c>
      <c r="E21" s="78">
        <v>11</v>
      </c>
      <c r="F21" s="10">
        <f t="shared" si="6"/>
        <v>495</v>
      </c>
      <c r="G21" s="78">
        <v>10</v>
      </c>
      <c r="H21" s="10">
        <f t="shared" si="7"/>
        <v>675</v>
      </c>
      <c r="I21" s="10">
        <f t="shared" si="3"/>
        <v>338</v>
      </c>
      <c r="J21" s="9"/>
      <c r="K21" s="11">
        <f t="shared" si="4"/>
        <v>8258</v>
      </c>
      <c r="L21" s="9">
        <v>400</v>
      </c>
      <c r="M21" s="10">
        <f t="shared" si="5"/>
        <v>792</v>
      </c>
      <c r="N21" s="9">
        <f>N20</f>
        <v>200</v>
      </c>
      <c r="O21" s="9">
        <v>3</v>
      </c>
      <c r="P21" s="9">
        <f t="shared" si="13"/>
        <v>0</v>
      </c>
      <c r="Q21" s="9">
        <v>0</v>
      </c>
      <c r="R21" s="9">
        <v>0</v>
      </c>
      <c r="S21" s="10">
        <f t="shared" si="0"/>
        <v>1395</v>
      </c>
      <c r="T21" s="10">
        <f t="shared" si="1"/>
        <v>6863</v>
      </c>
      <c r="U21" s="9"/>
      <c r="V21" s="9"/>
      <c r="W21" s="12"/>
    </row>
    <row r="22" spans="1:23" ht="22.5" customHeight="1" x14ac:dyDescent="0.25">
      <c r="A22" s="52">
        <v>38899</v>
      </c>
      <c r="B22" s="9">
        <v>4500</v>
      </c>
      <c r="C22" s="78">
        <v>50</v>
      </c>
      <c r="D22" s="10">
        <f t="shared" si="2"/>
        <v>2250</v>
      </c>
      <c r="E22" s="78">
        <v>11</v>
      </c>
      <c r="F22" s="10">
        <f t="shared" si="6"/>
        <v>495</v>
      </c>
      <c r="G22" s="78">
        <v>10</v>
      </c>
      <c r="H22" s="10">
        <f t="shared" si="7"/>
        <v>675</v>
      </c>
      <c r="I22" s="10">
        <f t="shared" si="3"/>
        <v>338</v>
      </c>
      <c r="J22" s="9"/>
      <c r="K22" s="11">
        <f t="shared" si="4"/>
        <v>8258</v>
      </c>
      <c r="L22" s="9">
        <v>400</v>
      </c>
      <c r="M22" s="10">
        <f t="shared" si="5"/>
        <v>792</v>
      </c>
      <c r="N22" s="9">
        <f>N21</f>
        <v>200</v>
      </c>
      <c r="O22" s="9">
        <v>3</v>
      </c>
      <c r="P22" s="9">
        <f t="shared" si="13"/>
        <v>0</v>
      </c>
      <c r="Q22" s="9">
        <v>0</v>
      </c>
      <c r="R22" s="9">
        <v>0</v>
      </c>
      <c r="S22" s="10">
        <f t="shared" si="0"/>
        <v>1395</v>
      </c>
      <c r="T22" s="10">
        <f t="shared" si="1"/>
        <v>6863</v>
      </c>
      <c r="U22" s="9"/>
      <c r="V22" s="9"/>
      <c r="W22" s="12"/>
    </row>
    <row r="23" spans="1:23" ht="22.5" customHeight="1" x14ac:dyDescent="0.25">
      <c r="A23" s="52" t="s">
        <v>50</v>
      </c>
      <c r="B23" s="9">
        <v>0</v>
      </c>
      <c r="C23" s="78">
        <v>0</v>
      </c>
      <c r="D23" s="10">
        <f t="shared" ref="D23" si="14">ROUND((B23*C23%),0)</f>
        <v>0</v>
      </c>
      <c r="E23" s="78">
        <v>0</v>
      </c>
      <c r="F23" s="10">
        <f t="shared" si="6"/>
        <v>0</v>
      </c>
      <c r="G23" s="78">
        <v>3</v>
      </c>
      <c r="H23" s="10">
        <f>(B16+B17+B18+B19+B20+B21+B22+D16+D17+D18+D19+D20+D21+D22)*G23%</f>
        <v>1417.5</v>
      </c>
      <c r="I23" s="10">
        <f t="shared" ref="I23" si="15">ROUND((B23+D23)*5%,0)</f>
        <v>0</v>
      </c>
      <c r="J23" s="9"/>
      <c r="K23" s="11">
        <f t="shared" ref="K23" si="16">ROUND((B23+D23+F23+H23+I23+J23),0)</f>
        <v>1418</v>
      </c>
      <c r="L23" s="9">
        <v>0</v>
      </c>
      <c r="M23" s="10">
        <f t="shared" ref="M23" si="17">ROUND((B23+D23+F23+H23)*10%,0)</f>
        <v>142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10">
        <f t="shared" si="0"/>
        <v>142</v>
      </c>
      <c r="T23" s="10">
        <f t="shared" si="1"/>
        <v>1276</v>
      </c>
      <c r="U23" s="9"/>
      <c r="V23" s="9"/>
      <c r="W23" s="12"/>
    </row>
    <row r="24" spans="1:23" ht="22.5" customHeight="1" x14ac:dyDescent="0.25">
      <c r="A24" s="54">
        <v>38930</v>
      </c>
      <c r="B24" s="13">
        <f>B22</f>
        <v>4500</v>
      </c>
      <c r="C24" s="78">
        <v>50</v>
      </c>
      <c r="D24" s="10">
        <f t="shared" si="2"/>
        <v>2250</v>
      </c>
      <c r="E24" s="78">
        <v>11</v>
      </c>
      <c r="F24" s="10">
        <f t="shared" si="6"/>
        <v>495</v>
      </c>
      <c r="G24" s="78">
        <v>13</v>
      </c>
      <c r="H24" s="10">
        <f t="shared" si="7"/>
        <v>877.5</v>
      </c>
      <c r="I24" s="10">
        <f t="shared" si="3"/>
        <v>338</v>
      </c>
      <c r="J24" s="13"/>
      <c r="K24" s="11">
        <f t="shared" si="4"/>
        <v>8461</v>
      </c>
      <c r="L24" s="13">
        <v>0</v>
      </c>
      <c r="M24" s="10">
        <f t="shared" si="5"/>
        <v>812</v>
      </c>
      <c r="N24" s="13">
        <f>N22</f>
        <v>200</v>
      </c>
      <c r="O24" s="13">
        <v>3</v>
      </c>
      <c r="P24" s="13">
        <f>P22</f>
        <v>0</v>
      </c>
      <c r="Q24" s="13">
        <v>0</v>
      </c>
      <c r="R24" s="13">
        <v>0</v>
      </c>
      <c r="S24" s="10">
        <f t="shared" si="0"/>
        <v>1015</v>
      </c>
      <c r="T24" s="10">
        <f t="shared" si="1"/>
        <v>7446</v>
      </c>
      <c r="U24" s="13"/>
      <c r="V24" s="13"/>
      <c r="W24" s="14"/>
    </row>
    <row r="25" spans="1:23" ht="22.5" customHeight="1" x14ac:dyDescent="0.25">
      <c r="A25" s="52">
        <v>38961</v>
      </c>
      <c r="B25" s="9">
        <f>B24</f>
        <v>4500</v>
      </c>
      <c r="C25" s="78">
        <v>50</v>
      </c>
      <c r="D25" s="10">
        <f t="shared" si="2"/>
        <v>2250</v>
      </c>
      <c r="E25" s="78">
        <v>11</v>
      </c>
      <c r="F25" s="10">
        <f t="shared" si="6"/>
        <v>495</v>
      </c>
      <c r="G25" s="78">
        <v>13</v>
      </c>
      <c r="H25" s="10">
        <f>ROUNDUP((B25+D25)*G25%,0)</f>
        <v>878</v>
      </c>
      <c r="I25" s="10">
        <f t="shared" si="3"/>
        <v>338</v>
      </c>
      <c r="J25" s="9"/>
      <c r="K25" s="11">
        <f t="shared" si="4"/>
        <v>8461</v>
      </c>
      <c r="L25" s="9">
        <v>0</v>
      </c>
      <c r="M25" s="10">
        <f t="shared" si="5"/>
        <v>812</v>
      </c>
      <c r="N25" s="9">
        <f>N24</f>
        <v>200</v>
      </c>
      <c r="O25" s="55">
        <v>3</v>
      </c>
      <c r="P25" s="9">
        <f>P24</f>
        <v>0</v>
      </c>
      <c r="Q25" s="9">
        <v>0</v>
      </c>
      <c r="R25" s="9">
        <v>0</v>
      </c>
      <c r="S25" s="10">
        <f t="shared" si="0"/>
        <v>1015</v>
      </c>
      <c r="T25" s="10">
        <f t="shared" si="1"/>
        <v>7446</v>
      </c>
      <c r="U25" s="9"/>
      <c r="V25" s="9"/>
      <c r="W25" s="12"/>
    </row>
    <row r="26" spans="1:23" ht="22.5" customHeight="1" x14ac:dyDescent="0.25">
      <c r="A26" s="52">
        <v>38991</v>
      </c>
      <c r="B26" s="9">
        <f>B25</f>
        <v>4500</v>
      </c>
      <c r="C26" s="78">
        <v>50</v>
      </c>
      <c r="D26" s="10">
        <f t="shared" si="2"/>
        <v>2250</v>
      </c>
      <c r="E26" s="78">
        <v>11</v>
      </c>
      <c r="F26" s="10">
        <f t="shared" si="6"/>
        <v>495</v>
      </c>
      <c r="G26" s="78">
        <v>13</v>
      </c>
      <c r="H26" s="10">
        <f t="shared" ref="H26:H29" si="18">ROUNDUP((B26+D26)*G26%,0)</f>
        <v>878</v>
      </c>
      <c r="I26" s="10">
        <f t="shared" si="3"/>
        <v>338</v>
      </c>
      <c r="J26" s="9"/>
      <c r="K26" s="11">
        <f t="shared" si="4"/>
        <v>8461</v>
      </c>
      <c r="L26" s="9">
        <v>0</v>
      </c>
      <c r="M26" s="10">
        <f t="shared" si="5"/>
        <v>812</v>
      </c>
      <c r="N26" s="9">
        <f>N25</f>
        <v>200</v>
      </c>
      <c r="O26" s="55">
        <v>3</v>
      </c>
      <c r="P26" s="9">
        <f>P25</f>
        <v>0</v>
      </c>
      <c r="Q26" s="9">
        <v>0</v>
      </c>
      <c r="R26" s="9">
        <v>0</v>
      </c>
      <c r="S26" s="10">
        <f t="shared" si="0"/>
        <v>1015</v>
      </c>
      <c r="T26" s="10">
        <f t="shared" si="1"/>
        <v>7446</v>
      </c>
      <c r="U26" s="9"/>
      <c r="V26" s="9"/>
      <c r="W26" s="12"/>
    </row>
    <row r="27" spans="1:23" ht="22.5" customHeight="1" x14ac:dyDescent="0.25">
      <c r="A27" s="52">
        <v>39022</v>
      </c>
      <c r="B27" s="9">
        <f>B26</f>
        <v>4500</v>
      </c>
      <c r="C27" s="78">
        <v>50</v>
      </c>
      <c r="D27" s="10">
        <f t="shared" si="2"/>
        <v>2250</v>
      </c>
      <c r="E27" s="78">
        <v>11</v>
      </c>
      <c r="F27" s="10">
        <f t="shared" si="6"/>
        <v>495</v>
      </c>
      <c r="G27" s="78">
        <v>13</v>
      </c>
      <c r="H27" s="10">
        <f t="shared" si="18"/>
        <v>878</v>
      </c>
      <c r="I27" s="10">
        <f t="shared" si="3"/>
        <v>338</v>
      </c>
      <c r="J27" s="9"/>
      <c r="K27" s="11">
        <f t="shared" si="4"/>
        <v>8461</v>
      </c>
      <c r="L27" s="9">
        <v>0</v>
      </c>
      <c r="M27" s="10">
        <f t="shared" si="5"/>
        <v>812</v>
      </c>
      <c r="N27" s="9">
        <f>N26</f>
        <v>200</v>
      </c>
      <c r="O27" s="55">
        <v>3</v>
      </c>
      <c r="P27" s="9">
        <f>P26</f>
        <v>0</v>
      </c>
      <c r="Q27" s="9">
        <v>0</v>
      </c>
      <c r="R27" s="9">
        <v>0</v>
      </c>
      <c r="S27" s="10">
        <f t="shared" si="0"/>
        <v>1015</v>
      </c>
      <c r="T27" s="10">
        <f t="shared" si="1"/>
        <v>7446</v>
      </c>
      <c r="U27" s="9"/>
      <c r="V27" s="9"/>
      <c r="W27" s="12"/>
    </row>
    <row r="28" spans="1:23" s="57" customFormat="1" ht="22.5" customHeight="1" x14ac:dyDescent="0.25">
      <c r="A28" s="54">
        <v>39052</v>
      </c>
      <c r="B28" s="13">
        <f>B27</f>
        <v>4500</v>
      </c>
      <c r="C28" s="78">
        <v>50</v>
      </c>
      <c r="D28" s="10">
        <f t="shared" si="2"/>
        <v>2250</v>
      </c>
      <c r="E28" s="78">
        <v>11</v>
      </c>
      <c r="F28" s="10">
        <f t="shared" si="6"/>
        <v>495</v>
      </c>
      <c r="G28" s="78">
        <v>13</v>
      </c>
      <c r="H28" s="10">
        <f t="shared" si="18"/>
        <v>878</v>
      </c>
      <c r="I28" s="10">
        <f t="shared" si="3"/>
        <v>338</v>
      </c>
      <c r="J28" s="13"/>
      <c r="K28" s="11">
        <f t="shared" si="4"/>
        <v>8461</v>
      </c>
      <c r="L28" s="13">
        <v>0</v>
      </c>
      <c r="M28" s="10">
        <f t="shared" si="5"/>
        <v>812</v>
      </c>
      <c r="N28" s="13">
        <f>N27</f>
        <v>200</v>
      </c>
      <c r="O28" s="56">
        <v>3</v>
      </c>
      <c r="P28" s="13">
        <f>P27</f>
        <v>0</v>
      </c>
      <c r="Q28" s="13">
        <v>0</v>
      </c>
      <c r="R28" s="13">
        <v>0</v>
      </c>
      <c r="S28" s="10">
        <f t="shared" si="0"/>
        <v>1015</v>
      </c>
      <c r="T28" s="10">
        <f t="shared" si="1"/>
        <v>7446</v>
      </c>
      <c r="U28" s="13"/>
      <c r="V28" s="13"/>
      <c r="W28" s="14"/>
    </row>
    <row r="29" spans="1:23" s="63" customFormat="1" ht="22.5" customHeight="1" x14ac:dyDescent="0.25">
      <c r="A29" s="58" t="s">
        <v>26</v>
      </c>
      <c r="B29" s="59">
        <v>0</v>
      </c>
      <c r="C29" s="79">
        <v>0</v>
      </c>
      <c r="D29" s="10">
        <f t="shared" si="2"/>
        <v>0</v>
      </c>
      <c r="E29" s="79">
        <v>0</v>
      </c>
      <c r="F29" s="10">
        <f t="shared" si="6"/>
        <v>0</v>
      </c>
      <c r="G29" s="79">
        <v>5</v>
      </c>
      <c r="H29" s="10">
        <f t="shared" si="18"/>
        <v>0</v>
      </c>
      <c r="I29" s="10">
        <f t="shared" si="3"/>
        <v>0</v>
      </c>
      <c r="J29" s="59"/>
      <c r="K29" s="11">
        <v>2855</v>
      </c>
      <c r="L29" s="59">
        <v>0</v>
      </c>
      <c r="M29" s="10">
        <v>286</v>
      </c>
      <c r="N29" s="59">
        <v>0</v>
      </c>
      <c r="O29" s="60">
        <v>0</v>
      </c>
      <c r="P29" s="59">
        <v>0</v>
      </c>
      <c r="Q29" s="59">
        <v>0</v>
      </c>
      <c r="R29" s="59">
        <v>0</v>
      </c>
      <c r="S29" s="61">
        <f t="shared" si="0"/>
        <v>286</v>
      </c>
      <c r="T29" s="10">
        <f t="shared" si="1"/>
        <v>2569</v>
      </c>
      <c r="U29" s="59"/>
      <c r="V29" s="59"/>
      <c r="W29" s="62"/>
    </row>
    <row r="30" spans="1:23" s="63" customFormat="1" ht="22.5" customHeight="1" x14ac:dyDescent="0.25">
      <c r="A30" s="54">
        <v>39083</v>
      </c>
      <c r="B30" s="13">
        <f>B28</f>
        <v>4500</v>
      </c>
      <c r="C30" s="78">
        <v>50</v>
      </c>
      <c r="D30" s="10">
        <f t="shared" si="2"/>
        <v>2250</v>
      </c>
      <c r="E30" s="79">
        <v>0</v>
      </c>
      <c r="F30" s="10">
        <f t="shared" si="6"/>
        <v>0</v>
      </c>
      <c r="G30" s="78">
        <v>29</v>
      </c>
      <c r="H30" s="10">
        <f t="shared" si="7"/>
        <v>1957.4999999999998</v>
      </c>
      <c r="I30" s="10">
        <f t="shared" si="3"/>
        <v>338</v>
      </c>
      <c r="J30" s="13"/>
      <c r="K30" s="11">
        <f t="shared" si="4"/>
        <v>9046</v>
      </c>
      <c r="L30" s="13">
        <v>0</v>
      </c>
      <c r="M30" s="10">
        <f t="shared" si="5"/>
        <v>871</v>
      </c>
      <c r="N30" s="13">
        <f>N28</f>
        <v>200</v>
      </c>
      <c r="O30" s="56">
        <v>3</v>
      </c>
      <c r="P30" s="13">
        <f>P28</f>
        <v>0</v>
      </c>
      <c r="Q30" s="13">
        <v>0</v>
      </c>
      <c r="R30" s="13">
        <v>0</v>
      </c>
      <c r="S30" s="10">
        <f t="shared" si="0"/>
        <v>1074</v>
      </c>
      <c r="T30" s="10">
        <f t="shared" si="1"/>
        <v>7972</v>
      </c>
      <c r="U30" s="13"/>
      <c r="V30" s="13"/>
      <c r="W30" s="14"/>
    </row>
    <row r="31" spans="1:23" s="63" customFormat="1" ht="22.5" customHeight="1" x14ac:dyDescent="0.25">
      <c r="A31" s="54">
        <v>39114</v>
      </c>
      <c r="B31" s="13">
        <f>B30</f>
        <v>4500</v>
      </c>
      <c r="C31" s="78">
        <v>50</v>
      </c>
      <c r="D31" s="10">
        <f t="shared" si="2"/>
        <v>2250</v>
      </c>
      <c r="E31" s="78">
        <v>0</v>
      </c>
      <c r="F31" s="10">
        <f t="shared" si="6"/>
        <v>0</v>
      </c>
      <c r="G31" s="78">
        <v>29</v>
      </c>
      <c r="H31" s="10">
        <f t="shared" si="7"/>
        <v>1957.4999999999998</v>
      </c>
      <c r="I31" s="10">
        <f t="shared" si="3"/>
        <v>338</v>
      </c>
      <c r="J31" s="13"/>
      <c r="K31" s="11">
        <f t="shared" si="4"/>
        <v>9046</v>
      </c>
      <c r="L31" s="13">
        <v>0</v>
      </c>
      <c r="M31" s="10">
        <f t="shared" si="5"/>
        <v>871</v>
      </c>
      <c r="N31" s="13">
        <f t="shared" ref="N31:N36" si="19">N30</f>
        <v>200</v>
      </c>
      <c r="O31" s="56">
        <v>3</v>
      </c>
      <c r="P31" s="13">
        <f t="shared" ref="P31:P36" si="20">P30</f>
        <v>0</v>
      </c>
      <c r="Q31" s="13">
        <v>0</v>
      </c>
      <c r="R31" s="13">
        <v>0</v>
      </c>
      <c r="S31" s="10">
        <f t="shared" si="0"/>
        <v>1074</v>
      </c>
      <c r="T31" s="10">
        <f t="shared" si="1"/>
        <v>7972</v>
      </c>
      <c r="U31" s="13"/>
      <c r="V31" s="13"/>
      <c r="W31" s="14"/>
    </row>
    <row r="32" spans="1:23" ht="22.5" customHeight="1" x14ac:dyDescent="0.25">
      <c r="A32" s="54">
        <v>39142</v>
      </c>
      <c r="B32" s="13">
        <f>B31</f>
        <v>4500</v>
      </c>
      <c r="C32" s="78">
        <v>50</v>
      </c>
      <c r="D32" s="10">
        <f t="shared" si="2"/>
        <v>2250</v>
      </c>
      <c r="E32" s="78">
        <v>0</v>
      </c>
      <c r="F32" s="10">
        <f t="shared" si="6"/>
        <v>0</v>
      </c>
      <c r="G32" s="78">
        <v>29</v>
      </c>
      <c r="H32" s="10">
        <f t="shared" si="7"/>
        <v>1957.4999999999998</v>
      </c>
      <c r="I32" s="10">
        <f t="shared" si="3"/>
        <v>338</v>
      </c>
      <c r="J32" s="13"/>
      <c r="K32" s="11">
        <f t="shared" si="4"/>
        <v>9046</v>
      </c>
      <c r="L32" s="13">
        <v>0</v>
      </c>
      <c r="M32" s="10">
        <f t="shared" si="5"/>
        <v>871</v>
      </c>
      <c r="N32" s="13">
        <f t="shared" si="19"/>
        <v>200</v>
      </c>
      <c r="O32" s="56">
        <v>2.04</v>
      </c>
      <c r="P32" s="13">
        <f t="shared" si="20"/>
        <v>0</v>
      </c>
      <c r="Q32" s="13">
        <v>0</v>
      </c>
      <c r="R32" s="13">
        <v>0</v>
      </c>
      <c r="S32" s="10">
        <f t="shared" si="0"/>
        <v>1073.04</v>
      </c>
      <c r="T32" s="10">
        <f t="shared" si="1"/>
        <v>7972.96</v>
      </c>
      <c r="U32" s="13"/>
      <c r="V32" s="13"/>
      <c r="W32" s="14"/>
    </row>
    <row r="33" spans="1:23" ht="22.5" customHeight="1" x14ac:dyDescent="0.25">
      <c r="A33" s="54">
        <v>39173</v>
      </c>
      <c r="B33" s="13">
        <f>B32</f>
        <v>4500</v>
      </c>
      <c r="C33" s="78">
        <v>50</v>
      </c>
      <c r="D33" s="10">
        <f t="shared" si="2"/>
        <v>2250</v>
      </c>
      <c r="E33" s="78">
        <v>0</v>
      </c>
      <c r="F33" s="10">
        <f t="shared" si="6"/>
        <v>0</v>
      </c>
      <c r="G33" s="78">
        <v>29</v>
      </c>
      <c r="H33" s="10">
        <f t="shared" si="7"/>
        <v>1957.4999999999998</v>
      </c>
      <c r="I33" s="10">
        <f t="shared" si="3"/>
        <v>338</v>
      </c>
      <c r="J33" s="13"/>
      <c r="K33" s="11">
        <f t="shared" si="4"/>
        <v>9046</v>
      </c>
      <c r="L33" s="13">
        <v>0</v>
      </c>
      <c r="M33" s="10">
        <f t="shared" si="5"/>
        <v>871</v>
      </c>
      <c r="N33" s="13">
        <f t="shared" si="19"/>
        <v>200</v>
      </c>
      <c r="O33" s="56">
        <v>2.04</v>
      </c>
      <c r="P33" s="13">
        <f t="shared" si="20"/>
        <v>0</v>
      </c>
      <c r="Q33" s="13">
        <v>0</v>
      </c>
      <c r="R33" s="13"/>
      <c r="S33" s="17">
        <f t="shared" si="0"/>
        <v>1073.04</v>
      </c>
      <c r="T33" s="17">
        <f t="shared" si="1"/>
        <v>7972.96</v>
      </c>
      <c r="U33" s="14"/>
      <c r="V33" s="13"/>
      <c r="W33" s="14"/>
    </row>
    <row r="34" spans="1:23" ht="22.5" customHeight="1" x14ac:dyDescent="0.25">
      <c r="A34" s="54">
        <v>39203</v>
      </c>
      <c r="B34" s="13">
        <f>B33</f>
        <v>4500</v>
      </c>
      <c r="C34" s="78">
        <v>50</v>
      </c>
      <c r="D34" s="10">
        <f t="shared" si="2"/>
        <v>2250</v>
      </c>
      <c r="E34" s="78">
        <v>0</v>
      </c>
      <c r="F34" s="10">
        <f t="shared" si="6"/>
        <v>0</v>
      </c>
      <c r="G34" s="78">
        <v>29</v>
      </c>
      <c r="H34" s="10">
        <f t="shared" si="7"/>
        <v>1957.4999999999998</v>
      </c>
      <c r="I34" s="10">
        <f t="shared" si="3"/>
        <v>338</v>
      </c>
      <c r="J34" s="13"/>
      <c r="K34" s="11">
        <f t="shared" si="4"/>
        <v>9046</v>
      </c>
      <c r="L34" s="13">
        <v>0</v>
      </c>
      <c r="M34" s="10">
        <f t="shared" si="5"/>
        <v>871</v>
      </c>
      <c r="N34" s="13">
        <f t="shared" si="19"/>
        <v>200</v>
      </c>
      <c r="O34" s="56">
        <v>2.06</v>
      </c>
      <c r="P34" s="13">
        <f t="shared" si="20"/>
        <v>0</v>
      </c>
      <c r="Q34" s="13">
        <v>0</v>
      </c>
      <c r="R34" s="13">
        <v>0</v>
      </c>
      <c r="S34" s="17">
        <f t="shared" si="0"/>
        <v>1073.06</v>
      </c>
      <c r="T34" s="17">
        <f t="shared" si="1"/>
        <v>7972.9400000000005</v>
      </c>
      <c r="U34" s="14"/>
      <c r="V34" s="13"/>
      <c r="W34" s="14"/>
    </row>
    <row r="35" spans="1:23" ht="22.5" customHeight="1" x14ac:dyDescent="0.25">
      <c r="A35" s="54">
        <v>39234</v>
      </c>
      <c r="B35" s="13">
        <f>B34</f>
        <v>4500</v>
      </c>
      <c r="C35" s="78">
        <v>50</v>
      </c>
      <c r="D35" s="10">
        <f t="shared" si="2"/>
        <v>2250</v>
      </c>
      <c r="E35" s="78">
        <v>0</v>
      </c>
      <c r="F35" s="10">
        <f t="shared" si="6"/>
        <v>0</v>
      </c>
      <c r="G35" s="78">
        <v>29</v>
      </c>
      <c r="H35" s="10">
        <f t="shared" si="7"/>
        <v>1957.4999999999998</v>
      </c>
      <c r="I35" s="10">
        <f t="shared" si="3"/>
        <v>338</v>
      </c>
      <c r="J35" s="13"/>
      <c r="K35" s="11">
        <f t="shared" si="4"/>
        <v>9046</v>
      </c>
      <c r="L35" s="13">
        <v>0</v>
      </c>
      <c r="M35" s="10">
        <f t="shared" si="5"/>
        <v>871</v>
      </c>
      <c r="N35" s="13">
        <f t="shared" si="19"/>
        <v>200</v>
      </c>
      <c r="O35" s="56">
        <v>2.06</v>
      </c>
      <c r="P35" s="13">
        <f t="shared" si="20"/>
        <v>0</v>
      </c>
      <c r="Q35" s="13">
        <v>0</v>
      </c>
      <c r="R35" s="13">
        <v>0</v>
      </c>
      <c r="S35" s="17">
        <f t="shared" si="0"/>
        <v>1073.06</v>
      </c>
      <c r="T35" s="17">
        <f t="shared" si="1"/>
        <v>7972.9400000000005</v>
      </c>
      <c r="U35" s="18"/>
      <c r="V35" s="13"/>
      <c r="W35" s="14"/>
    </row>
    <row r="36" spans="1:23" ht="22.5" customHeight="1" x14ac:dyDescent="0.25">
      <c r="A36" s="54">
        <v>39264</v>
      </c>
      <c r="B36" s="13">
        <v>4500</v>
      </c>
      <c r="C36" s="78">
        <v>50</v>
      </c>
      <c r="D36" s="10">
        <f t="shared" si="2"/>
        <v>2250</v>
      </c>
      <c r="E36" s="78">
        <v>0</v>
      </c>
      <c r="F36" s="10">
        <f t="shared" si="6"/>
        <v>0</v>
      </c>
      <c r="G36" s="78">
        <v>29</v>
      </c>
      <c r="H36" s="10">
        <f t="shared" si="7"/>
        <v>1957.4999999999998</v>
      </c>
      <c r="I36" s="10">
        <f t="shared" si="3"/>
        <v>338</v>
      </c>
      <c r="J36" s="13"/>
      <c r="K36" s="11">
        <f t="shared" si="4"/>
        <v>9046</v>
      </c>
      <c r="L36" s="13">
        <v>0</v>
      </c>
      <c r="M36" s="10">
        <f t="shared" si="5"/>
        <v>871</v>
      </c>
      <c r="N36" s="13">
        <f t="shared" si="19"/>
        <v>200</v>
      </c>
      <c r="O36" s="56">
        <v>2.06</v>
      </c>
      <c r="P36" s="13">
        <f t="shared" si="20"/>
        <v>0</v>
      </c>
      <c r="Q36" s="13">
        <v>0</v>
      </c>
      <c r="R36" s="13">
        <v>0</v>
      </c>
      <c r="S36" s="17">
        <f t="shared" ref="S36:S67" si="21">SUM(L36:R36)</f>
        <v>1073.06</v>
      </c>
      <c r="T36" s="17">
        <f t="shared" ref="T36:T67" si="22">K36-S36</f>
        <v>7972.9400000000005</v>
      </c>
      <c r="U36" s="18"/>
      <c r="V36" s="13"/>
      <c r="W36" s="14"/>
    </row>
    <row r="37" spans="1:23" ht="22.5" customHeight="1" x14ac:dyDescent="0.25">
      <c r="A37" s="54" t="s">
        <v>27</v>
      </c>
      <c r="B37" s="13">
        <v>0</v>
      </c>
      <c r="C37" s="78">
        <v>0</v>
      </c>
      <c r="D37" s="10">
        <f t="shared" si="2"/>
        <v>0</v>
      </c>
      <c r="E37" s="78">
        <v>0</v>
      </c>
      <c r="F37" s="10">
        <f t="shared" ref="F37" si="23">B37*E37%</f>
        <v>0</v>
      </c>
      <c r="G37" s="78">
        <v>6</v>
      </c>
      <c r="H37" s="10">
        <f>(H38-H36)*7</f>
        <v>2838.5000000000018</v>
      </c>
      <c r="I37" s="10">
        <f t="shared" si="3"/>
        <v>0</v>
      </c>
      <c r="J37" s="13"/>
      <c r="K37" s="11">
        <f t="shared" si="4"/>
        <v>2839</v>
      </c>
      <c r="L37" s="13">
        <v>0</v>
      </c>
      <c r="M37" s="10">
        <f t="shared" si="5"/>
        <v>284</v>
      </c>
      <c r="N37" s="13">
        <v>0</v>
      </c>
      <c r="O37" s="56">
        <v>0</v>
      </c>
      <c r="P37" s="13">
        <v>0</v>
      </c>
      <c r="Q37" s="13">
        <v>0</v>
      </c>
      <c r="R37" s="13">
        <v>0</v>
      </c>
      <c r="S37" s="10">
        <f t="shared" si="21"/>
        <v>284</v>
      </c>
      <c r="T37" s="10">
        <f t="shared" si="22"/>
        <v>2555</v>
      </c>
      <c r="U37" s="64"/>
      <c r="V37" s="13"/>
      <c r="W37" s="14"/>
    </row>
    <row r="38" spans="1:23" ht="22.5" customHeight="1" x14ac:dyDescent="0.25">
      <c r="A38" s="52">
        <v>39295</v>
      </c>
      <c r="B38" s="9">
        <f>B36</f>
        <v>4500</v>
      </c>
      <c r="C38" s="78">
        <v>50</v>
      </c>
      <c r="D38" s="10">
        <f t="shared" si="2"/>
        <v>2250</v>
      </c>
      <c r="E38" s="78">
        <v>0</v>
      </c>
      <c r="F38" s="10">
        <f t="shared" si="6"/>
        <v>0</v>
      </c>
      <c r="G38" s="78">
        <v>35</v>
      </c>
      <c r="H38" s="10">
        <f>ROUNDUP((B38+D38)*G38%,0)</f>
        <v>2363</v>
      </c>
      <c r="I38" s="10">
        <f t="shared" si="3"/>
        <v>338</v>
      </c>
      <c r="J38" s="9"/>
      <c r="K38" s="11">
        <f t="shared" si="4"/>
        <v>9451</v>
      </c>
      <c r="L38" s="9">
        <v>0</v>
      </c>
      <c r="M38" s="10">
        <f t="shared" si="5"/>
        <v>911</v>
      </c>
      <c r="N38" s="9">
        <f>N36</f>
        <v>200</v>
      </c>
      <c r="O38" s="55">
        <v>2.06</v>
      </c>
      <c r="P38" s="9">
        <f>P36</f>
        <v>0</v>
      </c>
      <c r="Q38" s="9">
        <v>0</v>
      </c>
      <c r="R38" s="9">
        <v>0</v>
      </c>
      <c r="S38" s="17">
        <f t="shared" si="21"/>
        <v>1113.06</v>
      </c>
      <c r="T38" s="17">
        <f t="shared" si="22"/>
        <v>8337.94</v>
      </c>
      <c r="U38" s="18"/>
      <c r="V38" s="9"/>
      <c r="W38" s="12"/>
    </row>
    <row r="39" spans="1:23" ht="22.5" customHeight="1" x14ac:dyDescent="0.25">
      <c r="A39" s="65" t="s">
        <v>47</v>
      </c>
      <c r="B39" s="66">
        <v>2750</v>
      </c>
      <c r="C39" s="78">
        <v>50</v>
      </c>
      <c r="D39" s="10">
        <f t="shared" si="2"/>
        <v>1375</v>
      </c>
      <c r="E39" s="78">
        <v>0</v>
      </c>
      <c r="F39" s="10">
        <f t="shared" ref="F39:F40" si="24">B39*E39%</f>
        <v>0</v>
      </c>
      <c r="G39" s="78">
        <v>35</v>
      </c>
      <c r="H39" s="67">
        <v>2139</v>
      </c>
      <c r="I39" s="10">
        <f t="shared" si="3"/>
        <v>206</v>
      </c>
      <c r="J39" s="66"/>
      <c r="K39" s="11">
        <f t="shared" si="4"/>
        <v>6470</v>
      </c>
      <c r="L39" s="66">
        <v>0</v>
      </c>
      <c r="M39" s="10">
        <f t="shared" si="5"/>
        <v>626</v>
      </c>
      <c r="N39" s="66">
        <v>0</v>
      </c>
      <c r="O39" s="68">
        <v>0</v>
      </c>
      <c r="P39" s="66">
        <v>0</v>
      </c>
      <c r="Q39" s="66">
        <v>0</v>
      </c>
      <c r="R39" s="66">
        <v>0</v>
      </c>
      <c r="S39" s="10">
        <f t="shared" si="21"/>
        <v>626</v>
      </c>
      <c r="T39" s="10">
        <f t="shared" si="22"/>
        <v>5844</v>
      </c>
      <c r="U39" s="66"/>
      <c r="V39" s="66"/>
      <c r="W39" s="69"/>
    </row>
    <row r="40" spans="1:23" ht="22.5" customHeight="1" x14ac:dyDescent="0.25">
      <c r="A40" s="52">
        <v>39326</v>
      </c>
      <c r="B40" s="9">
        <v>4750</v>
      </c>
      <c r="C40" s="78">
        <v>50</v>
      </c>
      <c r="D40" s="10">
        <f t="shared" si="2"/>
        <v>2375</v>
      </c>
      <c r="E40" s="78">
        <v>0</v>
      </c>
      <c r="F40" s="10">
        <f t="shared" si="24"/>
        <v>0</v>
      </c>
      <c r="G40" s="78">
        <v>35</v>
      </c>
      <c r="H40" s="10">
        <f t="shared" ref="H40" si="25">ROUNDUP((B40+D40)*G40%,0)</f>
        <v>2494</v>
      </c>
      <c r="I40" s="10">
        <f t="shared" si="3"/>
        <v>356</v>
      </c>
      <c r="J40" s="9"/>
      <c r="K40" s="11">
        <f t="shared" si="4"/>
        <v>9975</v>
      </c>
      <c r="L40" s="9">
        <v>0</v>
      </c>
      <c r="M40" s="10">
        <v>911</v>
      </c>
      <c r="N40" s="9">
        <f>N38</f>
        <v>200</v>
      </c>
      <c r="O40" s="55">
        <v>2.06</v>
      </c>
      <c r="P40" s="9">
        <f>P38</f>
        <v>0</v>
      </c>
      <c r="Q40" s="9">
        <v>0</v>
      </c>
      <c r="R40" s="9">
        <v>0</v>
      </c>
      <c r="S40" s="17">
        <f t="shared" si="21"/>
        <v>1113.06</v>
      </c>
      <c r="T40" s="17">
        <f t="shared" si="22"/>
        <v>8861.94</v>
      </c>
      <c r="U40" s="19"/>
      <c r="V40" s="9"/>
      <c r="W40" s="12"/>
    </row>
    <row r="41" spans="1:23" ht="22.5" customHeight="1" x14ac:dyDescent="0.25">
      <c r="A41" s="54">
        <v>39356</v>
      </c>
      <c r="B41" s="13">
        <f>B40</f>
        <v>4750</v>
      </c>
      <c r="C41" s="78">
        <v>50</v>
      </c>
      <c r="D41" s="10">
        <f t="shared" si="2"/>
        <v>2375</v>
      </c>
      <c r="E41" s="78">
        <v>0</v>
      </c>
      <c r="F41" s="10">
        <f t="shared" si="6"/>
        <v>0</v>
      </c>
      <c r="G41" s="78">
        <v>35</v>
      </c>
      <c r="H41" s="10">
        <f t="shared" si="7"/>
        <v>2493.75</v>
      </c>
      <c r="I41" s="10">
        <f t="shared" si="3"/>
        <v>356</v>
      </c>
      <c r="J41" s="13"/>
      <c r="K41" s="11">
        <f t="shared" si="4"/>
        <v>9975</v>
      </c>
      <c r="L41" s="13">
        <v>0</v>
      </c>
      <c r="M41" s="10">
        <f t="shared" si="5"/>
        <v>962</v>
      </c>
      <c r="N41" s="13">
        <f>N40</f>
        <v>200</v>
      </c>
      <c r="O41" s="56">
        <v>2.06</v>
      </c>
      <c r="P41" s="13">
        <f>P40</f>
        <v>0</v>
      </c>
      <c r="Q41" s="13">
        <v>0</v>
      </c>
      <c r="R41" s="13">
        <v>0</v>
      </c>
      <c r="S41" s="17">
        <f t="shared" si="21"/>
        <v>1164.06</v>
      </c>
      <c r="T41" s="17">
        <f t="shared" si="22"/>
        <v>8810.94</v>
      </c>
      <c r="U41" s="18"/>
      <c r="V41" s="13"/>
      <c r="W41" s="14"/>
    </row>
    <row r="42" spans="1:23" ht="22.5" customHeight="1" x14ac:dyDescent="0.25">
      <c r="A42" s="54">
        <v>39387</v>
      </c>
      <c r="B42" s="13">
        <f>B41</f>
        <v>4750</v>
      </c>
      <c r="C42" s="78">
        <v>50</v>
      </c>
      <c r="D42" s="10">
        <f t="shared" si="2"/>
        <v>2375</v>
      </c>
      <c r="E42" s="78">
        <v>0</v>
      </c>
      <c r="F42" s="10">
        <f t="shared" si="6"/>
        <v>0</v>
      </c>
      <c r="G42" s="78">
        <v>35</v>
      </c>
      <c r="H42" s="10">
        <f t="shared" si="7"/>
        <v>2493.75</v>
      </c>
      <c r="I42" s="10">
        <f t="shared" si="3"/>
        <v>356</v>
      </c>
      <c r="J42" s="13"/>
      <c r="K42" s="11">
        <f t="shared" si="4"/>
        <v>9975</v>
      </c>
      <c r="L42" s="13">
        <v>0</v>
      </c>
      <c r="M42" s="10">
        <f t="shared" si="5"/>
        <v>962</v>
      </c>
      <c r="N42" s="13">
        <f>N41</f>
        <v>200</v>
      </c>
      <c r="O42" s="56">
        <v>2.06</v>
      </c>
      <c r="P42" s="13">
        <f>P41</f>
        <v>0</v>
      </c>
      <c r="Q42" s="13">
        <v>0</v>
      </c>
      <c r="R42" s="13">
        <v>0</v>
      </c>
      <c r="S42" s="17">
        <f t="shared" si="21"/>
        <v>1164.06</v>
      </c>
      <c r="T42" s="17">
        <f t="shared" si="22"/>
        <v>8810.94</v>
      </c>
      <c r="U42" s="18"/>
      <c r="V42" s="13"/>
      <c r="W42" s="14"/>
    </row>
    <row r="43" spans="1:23" ht="22.5" customHeight="1" x14ac:dyDescent="0.25">
      <c r="A43" s="54">
        <v>39417</v>
      </c>
      <c r="B43" s="13">
        <f>B42</f>
        <v>4750</v>
      </c>
      <c r="C43" s="78">
        <v>50</v>
      </c>
      <c r="D43" s="10">
        <f t="shared" si="2"/>
        <v>2375</v>
      </c>
      <c r="E43" s="78">
        <v>0</v>
      </c>
      <c r="F43" s="10">
        <f t="shared" si="6"/>
        <v>0</v>
      </c>
      <c r="G43" s="78">
        <v>35</v>
      </c>
      <c r="H43" s="10">
        <f t="shared" si="7"/>
        <v>2493.75</v>
      </c>
      <c r="I43" s="10">
        <f t="shared" si="3"/>
        <v>356</v>
      </c>
      <c r="J43" s="13"/>
      <c r="K43" s="11">
        <f t="shared" si="4"/>
        <v>9975</v>
      </c>
      <c r="L43" s="13">
        <v>0</v>
      </c>
      <c r="M43" s="10">
        <f t="shared" si="5"/>
        <v>962</v>
      </c>
      <c r="N43" s="13">
        <f>N42</f>
        <v>200</v>
      </c>
      <c r="O43" s="56">
        <v>2.06</v>
      </c>
      <c r="P43" s="13">
        <f>P42</f>
        <v>0</v>
      </c>
      <c r="Q43" s="13">
        <v>0</v>
      </c>
      <c r="R43" s="13">
        <v>0</v>
      </c>
      <c r="S43" s="17">
        <f t="shared" si="21"/>
        <v>1164.06</v>
      </c>
      <c r="T43" s="17">
        <f t="shared" si="22"/>
        <v>8810.94</v>
      </c>
      <c r="U43" s="18"/>
      <c r="V43" s="13"/>
      <c r="W43" s="14"/>
    </row>
    <row r="44" spans="1:23" ht="22.5" customHeight="1" x14ac:dyDescent="0.25">
      <c r="A44" s="54">
        <v>39448</v>
      </c>
      <c r="B44" s="13">
        <f>B43</f>
        <v>4750</v>
      </c>
      <c r="C44" s="78">
        <v>50</v>
      </c>
      <c r="D44" s="10">
        <f t="shared" si="2"/>
        <v>2375</v>
      </c>
      <c r="E44" s="78">
        <v>0</v>
      </c>
      <c r="F44" s="10">
        <f t="shared" si="6"/>
        <v>0</v>
      </c>
      <c r="G44" s="78">
        <v>35</v>
      </c>
      <c r="H44" s="10">
        <f t="shared" si="7"/>
        <v>2493.75</v>
      </c>
      <c r="I44" s="10">
        <f t="shared" si="3"/>
        <v>356</v>
      </c>
      <c r="J44" s="13"/>
      <c r="K44" s="11">
        <f t="shared" si="4"/>
        <v>9975</v>
      </c>
      <c r="L44" s="13">
        <v>0</v>
      </c>
      <c r="M44" s="10">
        <f t="shared" si="5"/>
        <v>962</v>
      </c>
      <c r="N44" s="13">
        <f>N43</f>
        <v>200</v>
      </c>
      <c r="O44" s="56">
        <v>2.06</v>
      </c>
      <c r="P44" s="13">
        <f>P43</f>
        <v>0</v>
      </c>
      <c r="Q44" s="13">
        <v>0</v>
      </c>
      <c r="R44" s="13">
        <v>0</v>
      </c>
      <c r="S44" s="17">
        <f t="shared" si="21"/>
        <v>1164.06</v>
      </c>
      <c r="T44" s="17">
        <f t="shared" si="22"/>
        <v>8810.94</v>
      </c>
      <c r="U44" s="18"/>
      <c r="V44" s="13"/>
      <c r="W44" s="14"/>
    </row>
    <row r="45" spans="1:23" ht="22.5" customHeight="1" x14ac:dyDescent="0.25">
      <c r="A45" s="54">
        <v>39479</v>
      </c>
      <c r="B45" s="13">
        <f>B44</f>
        <v>4750</v>
      </c>
      <c r="C45" s="78">
        <v>50</v>
      </c>
      <c r="D45" s="10">
        <f t="shared" si="2"/>
        <v>2375</v>
      </c>
      <c r="E45" s="78">
        <v>0</v>
      </c>
      <c r="F45" s="10">
        <f t="shared" si="6"/>
        <v>0</v>
      </c>
      <c r="G45" s="78">
        <v>35</v>
      </c>
      <c r="H45" s="10">
        <f t="shared" si="7"/>
        <v>2493.75</v>
      </c>
      <c r="I45" s="10">
        <f t="shared" si="3"/>
        <v>356</v>
      </c>
      <c r="J45" s="13"/>
      <c r="K45" s="11">
        <f t="shared" si="4"/>
        <v>9975</v>
      </c>
      <c r="L45" s="13">
        <v>0</v>
      </c>
      <c r="M45" s="10">
        <f t="shared" si="5"/>
        <v>962</v>
      </c>
      <c r="N45" s="13">
        <f>N44</f>
        <v>200</v>
      </c>
      <c r="O45" s="56">
        <v>2.06</v>
      </c>
      <c r="P45" s="13">
        <f>P44</f>
        <v>0</v>
      </c>
      <c r="Q45" s="13">
        <v>0</v>
      </c>
      <c r="R45" s="13">
        <v>0</v>
      </c>
      <c r="S45" s="17">
        <f t="shared" si="21"/>
        <v>1164.06</v>
      </c>
      <c r="T45" s="17">
        <f t="shared" si="22"/>
        <v>8810.94</v>
      </c>
      <c r="U45" s="18"/>
      <c r="V45" s="13"/>
      <c r="W45" s="14"/>
    </row>
    <row r="46" spans="1:23" ht="22.5" customHeight="1" x14ac:dyDescent="0.25">
      <c r="A46" s="54" t="s">
        <v>28</v>
      </c>
      <c r="B46" s="13">
        <v>0</v>
      </c>
      <c r="C46" s="78">
        <v>0</v>
      </c>
      <c r="D46" s="10">
        <f t="shared" si="2"/>
        <v>0</v>
      </c>
      <c r="E46" s="78">
        <v>0</v>
      </c>
      <c r="F46" s="10">
        <f t="shared" ref="F46" si="26">B46*E46%</f>
        <v>0</v>
      </c>
      <c r="G46" s="78">
        <v>6</v>
      </c>
      <c r="H46" s="10">
        <f>(H47-H45)*8</f>
        <v>3420</v>
      </c>
      <c r="I46" s="10">
        <f t="shared" si="3"/>
        <v>0</v>
      </c>
      <c r="J46" s="13"/>
      <c r="K46" s="11">
        <f t="shared" si="4"/>
        <v>3420</v>
      </c>
      <c r="L46" s="13">
        <v>0</v>
      </c>
      <c r="M46" s="10">
        <f t="shared" si="5"/>
        <v>342</v>
      </c>
      <c r="N46" s="13">
        <v>0</v>
      </c>
      <c r="O46" s="56">
        <v>0</v>
      </c>
      <c r="P46" s="13">
        <v>0</v>
      </c>
      <c r="Q46" s="13">
        <v>0</v>
      </c>
      <c r="R46" s="13">
        <v>0</v>
      </c>
      <c r="S46" s="10">
        <f t="shared" si="21"/>
        <v>342</v>
      </c>
      <c r="T46" s="10">
        <f t="shared" si="22"/>
        <v>3078</v>
      </c>
      <c r="U46" s="18"/>
      <c r="V46" s="13"/>
      <c r="W46" s="14"/>
    </row>
    <row r="47" spans="1:23" ht="22.5" customHeight="1" x14ac:dyDescent="0.25">
      <c r="A47" s="54">
        <v>39508</v>
      </c>
      <c r="B47" s="13">
        <f>B45</f>
        <v>4750</v>
      </c>
      <c r="C47" s="78">
        <v>50</v>
      </c>
      <c r="D47" s="10">
        <f t="shared" si="2"/>
        <v>2375</v>
      </c>
      <c r="E47" s="78">
        <v>0</v>
      </c>
      <c r="F47" s="10">
        <f t="shared" si="6"/>
        <v>0</v>
      </c>
      <c r="G47" s="78">
        <v>41</v>
      </c>
      <c r="H47" s="10">
        <f t="shared" si="7"/>
        <v>2921.25</v>
      </c>
      <c r="I47" s="10">
        <f t="shared" si="3"/>
        <v>356</v>
      </c>
      <c r="J47" s="13"/>
      <c r="K47" s="11">
        <f t="shared" si="4"/>
        <v>10402</v>
      </c>
      <c r="L47" s="13">
        <v>0</v>
      </c>
      <c r="M47" s="10">
        <f t="shared" si="5"/>
        <v>1005</v>
      </c>
      <c r="N47" s="13">
        <f>N45</f>
        <v>200</v>
      </c>
      <c r="O47" s="56">
        <v>2.06</v>
      </c>
      <c r="P47" s="13">
        <f>P45</f>
        <v>0</v>
      </c>
      <c r="Q47" s="13">
        <v>0</v>
      </c>
      <c r="R47" s="13">
        <v>0</v>
      </c>
      <c r="S47" s="17">
        <f t="shared" si="21"/>
        <v>1207.06</v>
      </c>
      <c r="T47" s="17">
        <f t="shared" si="22"/>
        <v>9194.94</v>
      </c>
      <c r="U47" s="18"/>
      <c r="V47" s="13"/>
      <c r="W47" s="14"/>
    </row>
    <row r="48" spans="1:23" ht="22.5" customHeight="1" x14ac:dyDescent="0.25">
      <c r="A48" s="54">
        <v>39539</v>
      </c>
      <c r="B48" s="13">
        <v>4875</v>
      </c>
      <c r="C48" s="78">
        <v>50</v>
      </c>
      <c r="D48" s="10">
        <f t="shared" si="2"/>
        <v>2438</v>
      </c>
      <c r="E48" s="78">
        <v>0</v>
      </c>
      <c r="F48" s="10">
        <f t="shared" si="6"/>
        <v>0</v>
      </c>
      <c r="G48" s="78">
        <v>41</v>
      </c>
      <c r="H48" s="10">
        <f t="shared" si="7"/>
        <v>2998.33</v>
      </c>
      <c r="I48" s="10">
        <f t="shared" si="3"/>
        <v>366</v>
      </c>
      <c r="J48" s="13"/>
      <c r="K48" s="11">
        <f t="shared" si="4"/>
        <v>10677</v>
      </c>
      <c r="L48" s="13">
        <v>0</v>
      </c>
      <c r="M48" s="10">
        <f t="shared" si="5"/>
        <v>1031</v>
      </c>
      <c r="N48" s="13">
        <f>N47</f>
        <v>200</v>
      </c>
      <c r="O48" s="56">
        <v>2.06</v>
      </c>
      <c r="P48" s="13">
        <f>P47</f>
        <v>0</v>
      </c>
      <c r="Q48" s="13">
        <v>0</v>
      </c>
      <c r="R48" s="13">
        <v>0</v>
      </c>
      <c r="S48" s="17">
        <f t="shared" si="21"/>
        <v>1233.06</v>
      </c>
      <c r="T48" s="17">
        <f t="shared" si="22"/>
        <v>9443.94</v>
      </c>
      <c r="U48" s="18"/>
      <c r="V48" s="13"/>
      <c r="W48" s="14"/>
    </row>
    <row r="49" spans="1:23" ht="22.5" customHeight="1" x14ac:dyDescent="0.25">
      <c r="A49" s="54">
        <v>39569</v>
      </c>
      <c r="B49" s="13">
        <f>B48</f>
        <v>4875</v>
      </c>
      <c r="C49" s="78">
        <v>50</v>
      </c>
      <c r="D49" s="10">
        <f t="shared" si="2"/>
        <v>2438</v>
      </c>
      <c r="E49" s="78">
        <v>0</v>
      </c>
      <c r="F49" s="10">
        <f t="shared" si="6"/>
        <v>0</v>
      </c>
      <c r="G49" s="78">
        <v>41</v>
      </c>
      <c r="H49" s="10">
        <f t="shared" si="7"/>
        <v>2998.33</v>
      </c>
      <c r="I49" s="10">
        <f t="shared" si="3"/>
        <v>366</v>
      </c>
      <c r="J49" s="13"/>
      <c r="K49" s="11">
        <f t="shared" si="4"/>
        <v>10677</v>
      </c>
      <c r="L49" s="13">
        <v>0</v>
      </c>
      <c r="M49" s="10">
        <f t="shared" si="5"/>
        <v>1031</v>
      </c>
      <c r="N49" s="13">
        <f>N48</f>
        <v>200</v>
      </c>
      <c r="O49" s="56">
        <v>2.06</v>
      </c>
      <c r="P49" s="13">
        <f>P48</f>
        <v>0</v>
      </c>
      <c r="Q49" s="13">
        <v>0</v>
      </c>
      <c r="R49" s="13">
        <v>0</v>
      </c>
      <c r="S49" s="17">
        <f t="shared" si="21"/>
        <v>1233.06</v>
      </c>
      <c r="T49" s="17">
        <f t="shared" si="22"/>
        <v>9443.94</v>
      </c>
      <c r="U49" s="18"/>
      <c r="V49" s="13"/>
      <c r="W49" s="14"/>
    </row>
    <row r="50" spans="1:23" ht="22.5" customHeight="1" x14ac:dyDescent="0.25">
      <c r="A50" s="54">
        <v>39600</v>
      </c>
      <c r="B50" s="13">
        <f>B49</f>
        <v>4875</v>
      </c>
      <c r="C50" s="78">
        <v>50</v>
      </c>
      <c r="D50" s="10">
        <f t="shared" si="2"/>
        <v>2438</v>
      </c>
      <c r="E50" s="78">
        <v>0</v>
      </c>
      <c r="F50" s="10">
        <f t="shared" si="6"/>
        <v>0</v>
      </c>
      <c r="G50" s="78">
        <v>41</v>
      </c>
      <c r="H50" s="10">
        <f t="shared" si="7"/>
        <v>2998.33</v>
      </c>
      <c r="I50" s="10">
        <f t="shared" si="3"/>
        <v>366</v>
      </c>
      <c r="J50" s="13"/>
      <c r="K50" s="11">
        <f t="shared" si="4"/>
        <v>10677</v>
      </c>
      <c r="L50" s="13">
        <v>0</v>
      </c>
      <c r="M50" s="10">
        <f t="shared" si="5"/>
        <v>1031</v>
      </c>
      <c r="N50" s="13">
        <f>N49</f>
        <v>200</v>
      </c>
      <c r="O50" s="56">
        <v>2.06</v>
      </c>
      <c r="P50" s="13">
        <f>P49</f>
        <v>0</v>
      </c>
      <c r="Q50" s="13">
        <v>0</v>
      </c>
      <c r="R50" s="13">
        <v>0</v>
      </c>
      <c r="S50" s="17">
        <f t="shared" si="21"/>
        <v>1233.06</v>
      </c>
      <c r="T50" s="17">
        <f t="shared" si="22"/>
        <v>9443.94</v>
      </c>
      <c r="U50" s="18"/>
      <c r="V50" s="13"/>
      <c r="W50" s="14"/>
    </row>
    <row r="51" spans="1:23" ht="22.5" customHeight="1" x14ac:dyDescent="0.25">
      <c r="A51" s="54">
        <v>39630</v>
      </c>
      <c r="B51" s="13">
        <f>B50</f>
        <v>4875</v>
      </c>
      <c r="C51" s="78">
        <v>50</v>
      </c>
      <c r="D51" s="10">
        <f t="shared" si="2"/>
        <v>2438</v>
      </c>
      <c r="E51" s="78">
        <v>0</v>
      </c>
      <c r="F51" s="10">
        <f t="shared" si="6"/>
        <v>0</v>
      </c>
      <c r="G51" s="78">
        <v>41</v>
      </c>
      <c r="H51" s="10">
        <f t="shared" si="7"/>
        <v>2998.33</v>
      </c>
      <c r="I51" s="10">
        <f t="shared" si="3"/>
        <v>366</v>
      </c>
      <c r="J51" s="13"/>
      <c r="K51" s="11">
        <f t="shared" si="4"/>
        <v>10677</v>
      </c>
      <c r="L51" s="13">
        <v>0</v>
      </c>
      <c r="M51" s="10">
        <f t="shared" si="5"/>
        <v>1031</v>
      </c>
      <c r="N51" s="13">
        <f>N50</f>
        <v>200</v>
      </c>
      <c r="O51" s="56">
        <v>2.06</v>
      </c>
      <c r="P51" s="13">
        <f>P50</f>
        <v>0</v>
      </c>
      <c r="Q51" s="13">
        <v>0</v>
      </c>
      <c r="R51" s="13">
        <v>0</v>
      </c>
      <c r="S51" s="17">
        <f t="shared" si="21"/>
        <v>1233.06</v>
      </c>
      <c r="T51" s="17">
        <f t="shared" si="22"/>
        <v>9443.94</v>
      </c>
      <c r="U51" s="18"/>
      <c r="V51" s="13"/>
      <c r="W51" s="14"/>
    </row>
    <row r="52" spans="1:23" ht="22.5" customHeight="1" x14ac:dyDescent="0.25">
      <c r="A52" s="54" t="s">
        <v>30</v>
      </c>
      <c r="B52" s="13">
        <v>0</v>
      </c>
      <c r="C52" s="78">
        <v>0</v>
      </c>
      <c r="D52" s="10">
        <f t="shared" si="2"/>
        <v>0</v>
      </c>
      <c r="E52" s="78">
        <v>0</v>
      </c>
      <c r="F52" s="10">
        <f t="shared" ref="F52" si="27">B52*E52%</f>
        <v>0</v>
      </c>
      <c r="G52" s="78">
        <v>6</v>
      </c>
      <c r="H52" s="10">
        <f>(B44+B45+B47+B48+B49+B50+B51+D44+D45+D47+D48+D49+D50+D51)*G52%</f>
        <v>3037.62</v>
      </c>
      <c r="I52" s="10">
        <f t="shared" si="3"/>
        <v>0</v>
      </c>
      <c r="J52" s="13"/>
      <c r="K52" s="11">
        <f t="shared" si="4"/>
        <v>3038</v>
      </c>
      <c r="L52" s="13">
        <v>0</v>
      </c>
      <c r="M52" s="10">
        <f t="shared" si="5"/>
        <v>304</v>
      </c>
      <c r="N52" s="13">
        <v>0</v>
      </c>
      <c r="O52" s="56">
        <v>0</v>
      </c>
      <c r="P52" s="13">
        <v>0</v>
      </c>
      <c r="Q52" s="13">
        <v>0</v>
      </c>
      <c r="R52" s="13">
        <v>0</v>
      </c>
      <c r="S52" s="10">
        <f t="shared" si="21"/>
        <v>304</v>
      </c>
      <c r="T52" s="10">
        <f t="shared" si="22"/>
        <v>2734</v>
      </c>
      <c r="U52" s="13"/>
      <c r="V52" s="13"/>
      <c r="W52" s="14"/>
    </row>
    <row r="53" spans="1:23" ht="22.5" customHeight="1" x14ac:dyDescent="0.25">
      <c r="A53" s="54">
        <v>39661</v>
      </c>
      <c r="B53" s="13">
        <f>B51</f>
        <v>4875</v>
      </c>
      <c r="C53" s="78">
        <v>50</v>
      </c>
      <c r="D53" s="10">
        <f t="shared" si="2"/>
        <v>2438</v>
      </c>
      <c r="E53" s="78">
        <v>0</v>
      </c>
      <c r="F53" s="10">
        <f t="shared" si="6"/>
        <v>0</v>
      </c>
      <c r="G53" s="78">
        <v>47</v>
      </c>
      <c r="H53" s="10">
        <f t="shared" si="7"/>
        <v>3437.1099999999997</v>
      </c>
      <c r="I53" s="10">
        <f t="shared" si="3"/>
        <v>366</v>
      </c>
      <c r="J53" s="13"/>
      <c r="K53" s="11">
        <f t="shared" si="4"/>
        <v>11116</v>
      </c>
      <c r="L53" s="13">
        <v>0</v>
      </c>
      <c r="M53" s="10">
        <f t="shared" si="5"/>
        <v>1075</v>
      </c>
      <c r="N53" s="13">
        <f>N51</f>
        <v>200</v>
      </c>
      <c r="O53" s="56">
        <v>2.06</v>
      </c>
      <c r="P53" s="13">
        <f>P51</f>
        <v>0</v>
      </c>
      <c r="Q53" s="13">
        <v>0</v>
      </c>
      <c r="R53" s="13">
        <v>0</v>
      </c>
      <c r="S53" s="17">
        <f t="shared" si="21"/>
        <v>1277.06</v>
      </c>
      <c r="T53" s="17">
        <f t="shared" si="22"/>
        <v>9838.94</v>
      </c>
      <c r="U53" s="18"/>
      <c r="V53" s="13"/>
      <c r="W53" s="14"/>
    </row>
    <row r="54" spans="1:23" ht="22.5" customHeight="1" x14ac:dyDescent="0.25">
      <c r="A54" s="54">
        <v>39692</v>
      </c>
      <c r="B54" s="13">
        <f>B53</f>
        <v>4875</v>
      </c>
      <c r="C54" s="78">
        <v>50</v>
      </c>
      <c r="D54" s="10">
        <f t="shared" si="2"/>
        <v>2438</v>
      </c>
      <c r="E54" s="78">
        <v>0</v>
      </c>
      <c r="F54" s="10">
        <f t="shared" si="6"/>
        <v>0</v>
      </c>
      <c r="G54" s="78">
        <v>47</v>
      </c>
      <c r="H54" s="10">
        <f t="shared" si="7"/>
        <v>3437.1099999999997</v>
      </c>
      <c r="I54" s="10">
        <f t="shared" si="3"/>
        <v>366</v>
      </c>
      <c r="J54" s="13"/>
      <c r="K54" s="11">
        <f t="shared" si="4"/>
        <v>11116</v>
      </c>
      <c r="L54" s="13">
        <v>0</v>
      </c>
      <c r="M54" s="10">
        <f t="shared" si="5"/>
        <v>1075</v>
      </c>
      <c r="N54" s="13">
        <f>N53</f>
        <v>200</v>
      </c>
      <c r="O54" s="56">
        <v>2.06</v>
      </c>
      <c r="P54" s="13">
        <f>P53</f>
        <v>0</v>
      </c>
      <c r="Q54" s="13">
        <v>0</v>
      </c>
      <c r="R54" s="13">
        <v>0</v>
      </c>
      <c r="S54" s="17">
        <f t="shared" si="21"/>
        <v>1277.06</v>
      </c>
      <c r="T54" s="17">
        <f t="shared" si="22"/>
        <v>9838.94</v>
      </c>
      <c r="U54" s="18"/>
      <c r="V54" s="13"/>
      <c r="W54" s="14"/>
    </row>
    <row r="55" spans="1:23" ht="22.5" customHeight="1" x14ac:dyDescent="0.25">
      <c r="A55" s="54">
        <v>39722</v>
      </c>
      <c r="B55" s="13">
        <f>B54</f>
        <v>4875</v>
      </c>
      <c r="C55" s="78">
        <v>50</v>
      </c>
      <c r="D55" s="10">
        <f t="shared" si="2"/>
        <v>2438</v>
      </c>
      <c r="E55" s="78">
        <v>0</v>
      </c>
      <c r="F55" s="10">
        <f t="shared" si="6"/>
        <v>0</v>
      </c>
      <c r="G55" s="78">
        <v>47</v>
      </c>
      <c r="H55" s="10">
        <f t="shared" si="7"/>
        <v>3437.1099999999997</v>
      </c>
      <c r="I55" s="10">
        <f t="shared" si="3"/>
        <v>366</v>
      </c>
      <c r="J55" s="13"/>
      <c r="K55" s="11">
        <f t="shared" si="4"/>
        <v>11116</v>
      </c>
      <c r="L55" s="13">
        <v>0</v>
      </c>
      <c r="M55" s="10">
        <f t="shared" si="5"/>
        <v>1075</v>
      </c>
      <c r="N55" s="13">
        <f>N54</f>
        <v>200</v>
      </c>
      <c r="O55" s="56">
        <v>2.06</v>
      </c>
      <c r="P55" s="13">
        <f>P54</f>
        <v>0</v>
      </c>
      <c r="Q55" s="13">
        <v>0</v>
      </c>
      <c r="R55" s="13">
        <v>0</v>
      </c>
      <c r="S55" s="17">
        <f t="shared" si="21"/>
        <v>1277.06</v>
      </c>
      <c r="T55" s="17">
        <f t="shared" si="22"/>
        <v>9838.94</v>
      </c>
      <c r="U55" s="18"/>
      <c r="V55" s="13"/>
      <c r="W55" s="14"/>
    </row>
    <row r="56" spans="1:23" ht="22.5" customHeight="1" x14ac:dyDescent="0.25">
      <c r="A56" s="54">
        <v>39753</v>
      </c>
      <c r="B56" s="13">
        <f>B55</f>
        <v>4875</v>
      </c>
      <c r="C56" s="78">
        <v>50</v>
      </c>
      <c r="D56" s="10">
        <f t="shared" si="2"/>
        <v>2438</v>
      </c>
      <c r="E56" s="78">
        <v>0</v>
      </c>
      <c r="F56" s="10">
        <f t="shared" si="6"/>
        <v>0</v>
      </c>
      <c r="G56" s="78">
        <v>47</v>
      </c>
      <c r="H56" s="10">
        <f t="shared" si="7"/>
        <v>3437.1099999999997</v>
      </c>
      <c r="I56" s="10">
        <f t="shared" si="3"/>
        <v>366</v>
      </c>
      <c r="J56" s="13"/>
      <c r="K56" s="11">
        <f t="shared" si="4"/>
        <v>11116</v>
      </c>
      <c r="L56" s="13">
        <v>0</v>
      </c>
      <c r="M56" s="10">
        <f t="shared" si="5"/>
        <v>1075</v>
      </c>
      <c r="N56" s="13">
        <f>N55</f>
        <v>200</v>
      </c>
      <c r="O56" s="56">
        <v>2.06</v>
      </c>
      <c r="P56" s="13">
        <f>P55</f>
        <v>0</v>
      </c>
      <c r="Q56" s="13">
        <v>0</v>
      </c>
      <c r="R56" s="13">
        <v>0</v>
      </c>
      <c r="S56" s="17">
        <f t="shared" si="21"/>
        <v>1277.06</v>
      </c>
      <c r="T56" s="17">
        <f t="shared" si="22"/>
        <v>9838.94</v>
      </c>
      <c r="U56" s="18"/>
      <c r="V56" s="13"/>
      <c r="W56" s="14"/>
    </row>
    <row r="57" spans="1:23" ht="22.5" customHeight="1" x14ac:dyDescent="0.25">
      <c r="A57" s="52">
        <v>39783</v>
      </c>
      <c r="B57" s="9">
        <f>B56</f>
        <v>4875</v>
      </c>
      <c r="C57" s="78">
        <v>50</v>
      </c>
      <c r="D57" s="10">
        <f t="shared" si="2"/>
        <v>2438</v>
      </c>
      <c r="E57" s="78">
        <v>0</v>
      </c>
      <c r="F57" s="10">
        <f t="shared" si="6"/>
        <v>0</v>
      </c>
      <c r="G57" s="78">
        <v>47</v>
      </c>
      <c r="H57" s="10">
        <f t="shared" si="7"/>
        <v>3437.1099999999997</v>
      </c>
      <c r="I57" s="10">
        <f t="shared" si="3"/>
        <v>366</v>
      </c>
      <c r="J57" s="9"/>
      <c r="K57" s="11">
        <f t="shared" si="4"/>
        <v>11116</v>
      </c>
      <c r="L57" s="9">
        <v>0</v>
      </c>
      <c r="M57" s="10">
        <f t="shared" si="5"/>
        <v>1075</v>
      </c>
      <c r="N57" s="9">
        <f>N56</f>
        <v>200</v>
      </c>
      <c r="O57" s="55">
        <v>2.06</v>
      </c>
      <c r="P57" s="9">
        <f>P56</f>
        <v>0</v>
      </c>
      <c r="Q57" s="9">
        <v>0</v>
      </c>
      <c r="R57" s="9">
        <v>0</v>
      </c>
      <c r="S57" s="17">
        <f t="shared" si="21"/>
        <v>1277.06</v>
      </c>
      <c r="T57" s="17">
        <f t="shared" si="22"/>
        <v>9838.94</v>
      </c>
      <c r="U57" s="19"/>
      <c r="V57" s="9"/>
      <c r="W57" s="12"/>
    </row>
    <row r="58" spans="1:23" ht="22.5" customHeight="1" x14ac:dyDescent="0.25">
      <c r="A58" s="52" t="s">
        <v>29</v>
      </c>
      <c r="B58" s="9">
        <v>0</v>
      </c>
      <c r="C58" s="78">
        <v>0</v>
      </c>
      <c r="D58" s="10">
        <f t="shared" si="2"/>
        <v>0</v>
      </c>
      <c r="E58" s="78">
        <v>0</v>
      </c>
      <c r="F58" s="10">
        <f t="shared" ref="F58:F59" si="28">B58*E58%</f>
        <v>0</v>
      </c>
      <c r="G58" s="78">
        <v>0</v>
      </c>
      <c r="H58" s="10">
        <f t="shared" ref="H58:H59" si="29">(B58+D58)*G58%</f>
        <v>0</v>
      </c>
      <c r="I58" s="10">
        <f t="shared" si="3"/>
        <v>0</v>
      </c>
      <c r="J58" s="9"/>
      <c r="K58" s="11">
        <v>48867</v>
      </c>
      <c r="L58" s="9">
        <v>0</v>
      </c>
      <c r="M58" s="10">
        <v>4549</v>
      </c>
      <c r="N58" s="9">
        <v>0</v>
      </c>
      <c r="O58" s="55">
        <v>0</v>
      </c>
      <c r="P58" s="9">
        <v>0</v>
      </c>
      <c r="Q58" s="9">
        <v>0</v>
      </c>
      <c r="R58" s="9">
        <v>0</v>
      </c>
      <c r="S58" s="10">
        <f t="shared" si="21"/>
        <v>4549</v>
      </c>
      <c r="T58" s="10">
        <f t="shared" si="22"/>
        <v>44318</v>
      </c>
      <c r="U58" s="19"/>
      <c r="V58" s="9"/>
      <c r="W58" s="12"/>
    </row>
    <row r="59" spans="1:23" ht="22.5" customHeight="1" x14ac:dyDescent="0.25">
      <c r="A59" s="54" t="s">
        <v>41</v>
      </c>
      <c r="B59" s="13">
        <v>0</v>
      </c>
      <c r="C59" s="78">
        <v>0</v>
      </c>
      <c r="D59" s="10">
        <f t="shared" si="2"/>
        <v>0</v>
      </c>
      <c r="E59" s="78">
        <v>0</v>
      </c>
      <c r="F59" s="10">
        <f t="shared" si="28"/>
        <v>0</v>
      </c>
      <c r="G59" s="78">
        <v>0</v>
      </c>
      <c r="H59" s="10">
        <f t="shared" si="29"/>
        <v>0</v>
      </c>
      <c r="I59" s="10">
        <f t="shared" si="3"/>
        <v>0</v>
      </c>
      <c r="J59" s="13"/>
      <c r="K59" s="11">
        <v>23426</v>
      </c>
      <c r="L59" s="13">
        <v>0</v>
      </c>
      <c r="M59" s="10">
        <v>2344</v>
      </c>
      <c r="N59" s="13">
        <v>0</v>
      </c>
      <c r="O59" s="56">
        <v>0</v>
      </c>
      <c r="P59" s="13">
        <v>0</v>
      </c>
      <c r="Q59" s="13">
        <v>0</v>
      </c>
      <c r="R59" s="13">
        <v>0</v>
      </c>
      <c r="S59" s="10">
        <f t="shared" si="21"/>
        <v>2344</v>
      </c>
      <c r="T59" s="10">
        <f t="shared" si="22"/>
        <v>21082</v>
      </c>
      <c r="U59" s="18"/>
      <c r="V59" s="13"/>
      <c r="W59" s="14"/>
    </row>
    <row r="60" spans="1:23" ht="22.5" customHeight="1" x14ac:dyDescent="0.25">
      <c r="A60" s="52">
        <v>39814</v>
      </c>
      <c r="B60" s="9">
        <v>12120</v>
      </c>
      <c r="C60" s="78">
        <v>16</v>
      </c>
      <c r="D60" s="10">
        <f t="shared" si="2"/>
        <v>1939</v>
      </c>
      <c r="E60" s="78">
        <v>0</v>
      </c>
      <c r="F60" s="10">
        <f t="shared" si="6"/>
        <v>0</v>
      </c>
      <c r="G60" s="78">
        <v>0</v>
      </c>
      <c r="H60" s="10">
        <f t="shared" si="7"/>
        <v>0</v>
      </c>
      <c r="I60" s="10">
        <f>ROUND((B60)*10%,0)</f>
        <v>1212</v>
      </c>
      <c r="J60" s="9"/>
      <c r="K60" s="11">
        <f t="shared" si="4"/>
        <v>15271</v>
      </c>
      <c r="L60" s="9">
        <v>0</v>
      </c>
      <c r="M60" s="10">
        <f t="shared" si="5"/>
        <v>1406</v>
      </c>
      <c r="N60" s="9">
        <f>N57</f>
        <v>200</v>
      </c>
      <c r="O60" s="55">
        <v>4.9400000000000004</v>
      </c>
      <c r="P60" s="9">
        <f>P57</f>
        <v>0</v>
      </c>
      <c r="Q60" s="9">
        <v>0</v>
      </c>
      <c r="R60" s="9">
        <v>0</v>
      </c>
      <c r="S60" s="17">
        <f t="shared" si="21"/>
        <v>1610.94</v>
      </c>
      <c r="T60" s="17">
        <f t="shared" si="22"/>
        <v>13660.06</v>
      </c>
      <c r="U60" s="19"/>
      <c r="V60" s="9"/>
      <c r="W60" s="12"/>
    </row>
    <row r="61" spans="1:23" ht="22.5" customHeight="1" x14ac:dyDescent="0.25">
      <c r="A61" s="52">
        <v>39845</v>
      </c>
      <c r="B61" s="9">
        <f>B60</f>
        <v>12120</v>
      </c>
      <c r="C61" s="78">
        <v>16</v>
      </c>
      <c r="D61" s="10">
        <f t="shared" si="2"/>
        <v>1939</v>
      </c>
      <c r="E61" s="78">
        <v>0</v>
      </c>
      <c r="F61" s="10">
        <f t="shared" si="6"/>
        <v>0</v>
      </c>
      <c r="G61" s="78">
        <v>0</v>
      </c>
      <c r="H61" s="10">
        <f t="shared" si="7"/>
        <v>0</v>
      </c>
      <c r="I61" s="10">
        <f t="shared" ref="I61:I128" si="30">ROUND((B61)*10%,0)</f>
        <v>1212</v>
      </c>
      <c r="J61" s="9"/>
      <c r="K61" s="11">
        <f t="shared" si="4"/>
        <v>15271</v>
      </c>
      <c r="L61" s="9">
        <v>0</v>
      </c>
      <c r="M61" s="10">
        <f t="shared" si="5"/>
        <v>1406</v>
      </c>
      <c r="N61" s="9">
        <f>N60</f>
        <v>200</v>
      </c>
      <c r="O61" s="55">
        <v>4.9400000000000004</v>
      </c>
      <c r="P61" s="9">
        <f>P60</f>
        <v>0</v>
      </c>
      <c r="Q61" s="9">
        <v>0</v>
      </c>
      <c r="R61" s="9">
        <v>0</v>
      </c>
      <c r="S61" s="17">
        <f t="shared" si="21"/>
        <v>1610.94</v>
      </c>
      <c r="T61" s="17">
        <f t="shared" si="22"/>
        <v>13660.06</v>
      </c>
      <c r="U61" s="19"/>
      <c r="V61" s="9"/>
      <c r="W61" s="12"/>
    </row>
    <row r="62" spans="1:23" ht="22.5" customHeight="1" x14ac:dyDescent="0.25">
      <c r="A62" s="52" t="s">
        <v>32</v>
      </c>
      <c r="B62" s="9">
        <v>0</v>
      </c>
      <c r="C62" s="78">
        <v>6</v>
      </c>
      <c r="D62" s="10">
        <f>(D63-D61)*2</f>
        <v>1454</v>
      </c>
      <c r="E62" s="78">
        <v>0</v>
      </c>
      <c r="F62" s="10">
        <f t="shared" si="6"/>
        <v>0</v>
      </c>
      <c r="G62" s="78">
        <v>0</v>
      </c>
      <c r="H62" s="10">
        <f t="shared" si="7"/>
        <v>0</v>
      </c>
      <c r="I62" s="10">
        <f t="shared" si="30"/>
        <v>0</v>
      </c>
      <c r="J62" s="9"/>
      <c r="K62" s="11">
        <f t="shared" si="4"/>
        <v>1454</v>
      </c>
      <c r="L62" s="9">
        <v>0</v>
      </c>
      <c r="M62" s="10">
        <f t="shared" si="5"/>
        <v>145</v>
      </c>
      <c r="N62" s="9">
        <v>0</v>
      </c>
      <c r="O62" s="55">
        <v>0</v>
      </c>
      <c r="P62" s="9">
        <v>0</v>
      </c>
      <c r="Q62" s="9">
        <v>0</v>
      </c>
      <c r="R62" s="9">
        <v>0</v>
      </c>
      <c r="S62" s="10">
        <f t="shared" si="21"/>
        <v>145</v>
      </c>
      <c r="T62" s="10">
        <f t="shared" si="22"/>
        <v>1309</v>
      </c>
      <c r="U62" s="19"/>
      <c r="V62" s="9"/>
      <c r="W62" s="12"/>
    </row>
    <row r="63" spans="1:23" ht="22.5" customHeight="1" x14ac:dyDescent="0.25">
      <c r="A63" s="52">
        <v>39873</v>
      </c>
      <c r="B63" s="9">
        <f>B61</f>
        <v>12120</v>
      </c>
      <c r="C63" s="78">
        <v>22</v>
      </c>
      <c r="D63" s="10">
        <f t="shared" si="2"/>
        <v>2666</v>
      </c>
      <c r="E63" s="78">
        <v>0</v>
      </c>
      <c r="F63" s="10">
        <f t="shared" si="6"/>
        <v>0</v>
      </c>
      <c r="G63" s="78">
        <v>0</v>
      </c>
      <c r="H63" s="10">
        <f t="shared" si="7"/>
        <v>0</v>
      </c>
      <c r="I63" s="10">
        <f t="shared" si="30"/>
        <v>1212</v>
      </c>
      <c r="J63" s="9"/>
      <c r="K63" s="11">
        <f t="shared" si="4"/>
        <v>15998</v>
      </c>
      <c r="L63" s="9">
        <v>0</v>
      </c>
      <c r="M63" s="10">
        <f t="shared" si="5"/>
        <v>1479</v>
      </c>
      <c r="N63" s="9">
        <v>480</v>
      </c>
      <c r="O63" s="55">
        <v>4.9400000000000004</v>
      </c>
      <c r="P63" s="9">
        <f>P61</f>
        <v>0</v>
      </c>
      <c r="Q63" s="9">
        <v>0</v>
      </c>
      <c r="R63" s="9">
        <v>0</v>
      </c>
      <c r="S63" s="17">
        <f t="shared" si="21"/>
        <v>1963.94</v>
      </c>
      <c r="T63" s="17">
        <f t="shared" si="22"/>
        <v>14034.06</v>
      </c>
      <c r="U63" s="19"/>
      <c r="V63" s="9"/>
      <c r="W63" s="12"/>
    </row>
    <row r="64" spans="1:23" ht="22.5" customHeight="1" x14ac:dyDescent="0.25">
      <c r="A64" s="54">
        <v>39904</v>
      </c>
      <c r="B64" s="13">
        <f>B63</f>
        <v>12120</v>
      </c>
      <c r="C64" s="78">
        <v>22</v>
      </c>
      <c r="D64" s="10">
        <f t="shared" si="2"/>
        <v>2666</v>
      </c>
      <c r="E64" s="78">
        <v>0</v>
      </c>
      <c r="F64" s="10">
        <f t="shared" si="6"/>
        <v>0</v>
      </c>
      <c r="G64" s="78">
        <v>0</v>
      </c>
      <c r="H64" s="10">
        <f t="shared" si="7"/>
        <v>0</v>
      </c>
      <c r="I64" s="10">
        <f t="shared" si="30"/>
        <v>1212</v>
      </c>
      <c r="J64" s="13"/>
      <c r="K64" s="11">
        <f t="shared" si="4"/>
        <v>15998</v>
      </c>
      <c r="L64" s="13">
        <v>0</v>
      </c>
      <c r="M64" s="10">
        <f t="shared" si="5"/>
        <v>1479</v>
      </c>
      <c r="N64" s="13">
        <f>N63</f>
        <v>480</v>
      </c>
      <c r="O64" s="56">
        <v>4.9400000000000004</v>
      </c>
      <c r="P64" s="13">
        <f>P63</f>
        <v>0</v>
      </c>
      <c r="Q64" s="13">
        <v>0</v>
      </c>
      <c r="R64" s="13">
        <v>0</v>
      </c>
      <c r="S64" s="17">
        <f t="shared" si="21"/>
        <v>1963.94</v>
      </c>
      <c r="T64" s="17">
        <f t="shared" si="22"/>
        <v>14034.06</v>
      </c>
      <c r="U64" s="18"/>
      <c r="V64" s="13"/>
      <c r="W64" s="14"/>
    </row>
    <row r="65" spans="1:23" ht="22.5" customHeight="1" x14ac:dyDescent="0.25">
      <c r="A65" s="54">
        <v>39934</v>
      </c>
      <c r="B65" s="13">
        <f>B64</f>
        <v>12120</v>
      </c>
      <c r="C65" s="78">
        <v>22</v>
      </c>
      <c r="D65" s="10">
        <f t="shared" si="2"/>
        <v>2666</v>
      </c>
      <c r="E65" s="78">
        <v>0</v>
      </c>
      <c r="F65" s="10">
        <f t="shared" si="6"/>
        <v>0</v>
      </c>
      <c r="G65" s="78">
        <v>0</v>
      </c>
      <c r="H65" s="10">
        <f t="shared" si="7"/>
        <v>0</v>
      </c>
      <c r="I65" s="10">
        <f t="shared" si="30"/>
        <v>1212</v>
      </c>
      <c r="J65" s="13"/>
      <c r="K65" s="11">
        <f t="shared" si="4"/>
        <v>15998</v>
      </c>
      <c r="L65" s="13">
        <v>0</v>
      </c>
      <c r="M65" s="10">
        <f t="shared" si="5"/>
        <v>1479</v>
      </c>
      <c r="N65" s="13">
        <f>N64</f>
        <v>480</v>
      </c>
      <c r="O65" s="56">
        <v>4.9400000000000004</v>
      </c>
      <c r="P65" s="13">
        <f>P64</f>
        <v>0</v>
      </c>
      <c r="Q65" s="13">
        <v>0</v>
      </c>
      <c r="R65" s="13">
        <v>0</v>
      </c>
      <c r="S65" s="17">
        <f t="shared" si="21"/>
        <v>1963.94</v>
      </c>
      <c r="T65" s="17">
        <f t="shared" si="22"/>
        <v>14034.06</v>
      </c>
      <c r="U65" s="18"/>
      <c r="V65" s="13"/>
      <c r="W65" s="14"/>
    </row>
    <row r="66" spans="1:23" ht="22.5" customHeight="1" x14ac:dyDescent="0.25">
      <c r="A66" s="54">
        <v>39965</v>
      </c>
      <c r="B66" s="13">
        <f>B65</f>
        <v>12120</v>
      </c>
      <c r="C66" s="78">
        <v>22</v>
      </c>
      <c r="D66" s="10">
        <f t="shared" si="2"/>
        <v>2666</v>
      </c>
      <c r="E66" s="78">
        <v>0</v>
      </c>
      <c r="F66" s="10">
        <f t="shared" si="6"/>
        <v>0</v>
      </c>
      <c r="G66" s="78">
        <v>0</v>
      </c>
      <c r="H66" s="10">
        <f t="shared" si="7"/>
        <v>0</v>
      </c>
      <c r="I66" s="10">
        <f t="shared" si="30"/>
        <v>1212</v>
      </c>
      <c r="J66" s="13"/>
      <c r="K66" s="11">
        <f t="shared" si="4"/>
        <v>15998</v>
      </c>
      <c r="L66" s="13">
        <v>0</v>
      </c>
      <c r="M66" s="10">
        <f t="shared" si="5"/>
        <v>1479</v>
      </c>
      <c r="N66" s="13">
        <f>N65</f>
        <v>480</v>
      </c>
      <c r="O66" s="56">
        <v>4.9400000000000004</v>
      </c>
      <c r="P66" s="13">
        <f>P65</f>
        <v>0</v>
      </c>
      <c r="Q66" s="13">
        <v>0</v>
      </c>
      <c r="R66" s="13">
        <v>0</v>
      </c>
      <c r="S66" s="17">
        <f t="shared" si="21"/>
        <v>1963.94</v>
      </c>
      <c r="T66" s="17">
        <f t="shared" si="22"/>
        <v>14034.06</v>
      </c>
      <c r="U66" s="18"/>
      <c r="V66" s="13"/>
      <c r="W66" s="14"/>
    </row>
    <row r="67" spans="1:23" ht="22.5" customHeight="1" x14ac:dyDescent="0.25">
      <c r="A67" s="54">
        <v>39995</v>
      </c>
      <c r="B67" s="13">
        <f>CEILING(ROUNDUP((B66*1.03),0),10)</f>
        <v>12490</v>
      </c>
      <c r="C67" s="78">
        <v>22</v>
      </c>
      <c r="D67" s="10">
        <f>ROUND((B67*C67%),0)</f>
        <v>2748</v>
      </c>
      <c r="E67" s="78">
        <v>0</v>
      </c>
      <c r="F67" s="10">
        <f t="shared" si="6"/>
        <v>0</v>
      </c>
      <c r="G67" s="78">
        <v>0</v>
      </c>
      <c r="H67" s="10">
        <f t="shared" si="7"/>
        <v>0</v>
      </c>
      <c r="I67" s="10">
        <f t="shared" si="30"/>
        <v>1249</v>
      </c>
      <c r="J67" s="13"/>
      <c r="K67" s="11">
        <f t="shared" si="4"/>
        <v>16487</v>
      </c>
      <c r="L67" s="13">
        <v>0</v>
      </c>
      <c r="M67" s="10">
        <f t="shared" si="5"/>
        <v>1524</v>
      </c>
      <c r="N67" s="13">
        <f>N66</f>
        <v>480</v>
      </c>
      <c r="O67" s="56">
        <v>4.9400000000000004</v>
      </c>
      <c r="P67" s="13">
        <f>P66</f>
        <v>0</v>
      </c>
      <c r="Q67" s="13">
        <v>0</v>
      </c>
      <c r="R67" s="13">
        <v>0</v>
      </c>
      <c r="S67" s="17">
        <f t="shared" si="21"/>
        <v>2008.94</v>
      </c>
      <c r="T67" s="17">
        <f t="shared" si="22"/>
        <v>14478.06</v>
      </c>
      <c r="U67" s="18"/>
      <c r="V67" s="13"/>
      <c r="W67" s="14"/>
    </row>
    <row r="68" spans="1:23" ht="22.5" customHeight="1" x14ac:dyDescent="0.25">
      <c r="A68" s="54">
        <v>40026</v>
      </c>
      <c r="B68" s="13">
        <f>B67</f>
        <v>12490</v>
      </c>
      <c r="C68" s="78">
        <v>22</v>
      </c>
      <c r="D68" s="10">
        <f t="shared" si="2"/>
        <v>2748</v>
      </c>
      <c r="E68" s="78">
        <v>0</v>
      </c>
      <c r="F68" s="10">
        <f t="shared" si="6"/>
        <v>0</v>
      </c>
      <c r="G68" s="78">
        <v>0</v>
      </c>
      <c r="H68" s="10">
        <f t="shared" si="7"/>
        <v>0</v>
      </c>
      <c r="I68" s="10">
        <f t="shared" si="30"/>
        <v>1249</v>
      </c>
      <c r="J68" s="13"/>
      <c r="K68" s="11">
        <f t="shared" si="4"/>
        <v>16487</v>
      </c>
      <c r="L68" s="13">
        <v>0</v>
      </c>
      <c r="M68" s="10">
        <f t="shared" si="5"/>
        <v>1524</v>
      </c>
      <c r="N68" s="13">
        <f>N67</f>
        <v>480</v>
      </c>
      <c r="O68" s="56">
        <v>4.9400000000000004</v>
      </c>
      <c r="P68" s="13">
        <f>P67</f>
        <v>0</v>
      </c>
      <c r="Q68" s="13">
        <v>0</v>
      </c>
      <c r="R68" s="13">
        <v>0</v>
      </c>
      <c r="S68" s="17">
        <f t="shared" ref="S68:S86" si="31">SUM(L68:R68)</f>
        <v>2008.94</v>
      </c>
      <c r="T68" s="17">
        <f t="shared" ref="T68:T99" si="32">K68-S68</f>
        <v>14478.06</v>
      </c>
      <c r="U68" s="18"/>
      <c r="V68" s="13"/>
      <c r="W68" s="14"/>
    </row>
    <row r="69" spans="1:23" ht="22.5" customHeight="1" x14ac:dyDescent="0.25">
      <c r="A69" s="54" t="s">
        <v>33</v>
      </c>
      <c r="B69" s="13">
        <v>0</v>
      </c>
      <c r="C69" s="78">
        <v>5</v>
      </c>
      <c r="D69" s="10">
        <f>(D70-D68)*2</f>
        <v>1248</v>
      </c>
      <c r="E69" s="78">
        <v>0</v>
      </c>
      <c r="F69" s="10">
        <f t="shared" si="6"/>
        <v>0</v>
      </c>
      <c r="G69" s="78">
        <v>0</v>
      </c>
      <c r="H69" s="10">
        <f t="shared" si="7"/>
        <v>0</v>
      </c>
      <c r="I69" s="10">
        <f t="shared" si="30"/>
        <v>0</v>
      </c>
      <c r="J69" s="13"/>
      <c r="K69" s="11">
        <f t="shared" si="4"/>
        <v>1248</v>
      </c>
      <c r="L69" s="13">
        <v>0</v>
      </c>
      <c r="M69" s="10">
        <f t="shared" ref="M69:M132" si="33">ROUND((B69+D69+F69+H69)*10%,0)</f>
        <v>125</v>
      </c>
      <c r="N69" s="13">
        <v>0</v>
      </c>
      <c r="O69" s="56">
        <v>0</v>
      </c>
      <c r="P69" s="13">
        <v>0</v>
      </c>
      <c r="Q69" s="13">
        <v>0</v>
      </c>
      <c r="R69" s="13">
        <v>0</v>
      </c>
      <c r="S69" s="10">
        <f t="shared" si="31"/>
        <v>125</v>
      </c>
      <c r="T69" s="10">
        <f t="shared" si="32"/>
        <v>1123</v>
      </c>
      <c r="U69" s="13"/>
      <c r="V69" s="13"/>
      <c r="W69" s="14"/>
    </row>
    <row r="70" spans="1:23" ht="22.5" customHeight="1" x14ac:dyDescent="0.25">
      <c r="A70" s="54">
        <v>40057</v>
      </c>
      <c r="B70" s="13">
        <f>B68</f>
        <v>12490</v>
      </c>
      <c r="C70" s="78">
        <v>27</v>
      </c>
      <c r="D70" s="10">
        <f t="shared" ref="D70:D138" si="34">ROUND((B70*C70%),0)</f>
        <v>3372</v>
      </c>
      <c r="E70" s="78">
        <v>0</v>
      </c>
      <c r="F70" s="10">
        <f t="shared" si="6"/>
        <v>0</v>
      </c>
      <c r="G70" s="78">
        <v>0</v>
      </c>
      <c r="H70" s="10">
        <f t="shared" si="7"/>
        <v>0</v>
      </c>
      <c r="I70" s="10">
        <f t="shared" si="30"/>
        <v>1249</v>
      </c>
      <c r="J70" s="13"/>
      <c r="K70" s="11">
        <f t="shared" ref="K70:K138" si="35">ROUND((B70+D70+F70+H70+I70+J70),0)</f>
        <v>17111</v>
      </c>
      <c r="L70" s="13">
        <v>0</v>
      </c>
      <c r="M70" s="10">
        <f t="shared" si="33"/>
        <v>1586</v>
      </c>
      <c r="N70" s="13">
        <f>N68</f>
        <v>480</v>
      </c>
      <c r="O70" s="56">
        <v>4.9400000000000004</v>
      </c>
      <c r="P70" s="13">
        <f>P68</f>
        <v>0</v>
      </c>
      <c r="Q70" s="13">
        <v>0</v>
      </c>
      <c r="R70" s="13">
        <v>0</v>
      </c>
      <c r="S70" s="17">
        <f t="shared" si="31"/>
        <v>2070.94</v>
      </c>
      <c r="T70" s="17">
        <f t="shared" si="32"/>
        <v>15040.06</v>
      </c>
      <c r="U70" s="18"/>
      <c r="V70" s="13"/>
      <c r="W70" s="14"/>
    </row>
    <row r="71" spans="1:23" ht="22.5" customHeight="1" x14ac:dyDescent="0.25">
      <c r="A71" s="54">
        <v>40087</v>
      </c>
      <c r="B71" s="13">
        <f t="shared" ref="B71:B76" si="36">B70</f>
        <v>12490</v>
      </c>
      <c r="C71" s="78">
        <v>27</v>
      </c>
      <c r="D71" s="10">
        <f t="shared" si="34"/>
        <v>3372</v>
      </c>
      <c r="E71" s="78">
        <v>0</v>
      </c>
      <c r="F71" s="10">
        <f t="shared" si="6"/>
        <v>0</v>
      </c>
      <c r="G71" s="78">
        <v>0</v>
      </c>
      <c r="H71" s="10">
        <f t="shared" si="7"/>
        <v>0</v>
      </c>
      <c r="I71" s="10">
        <f t="shared" si="30"/>
        <v>1249</v>
      </c>
      <c r="J71" s="13"/>
      <c r="K71" s="11">
        <f t="shared" si="35"/>
        <v>17111</v>
      </c>
      <c r="L71" s="13">
        <v>0</v>
      </c>
      <c r="M71" s="10">
        <f t="shared" si="33"/>
        <v>1586</v>
      </c>
      <c r="N71" s="13">
        <f t="shared" ref="N71:N75" si="37">N70</f>
        <v>480</v>
      </c>
      <c r="O71" s="56">
        <v>4.9400000000000004</v>
      </c>
      <c r="P71" s="13">
        <f t="shared" ref="P71:P76" si="38">P70</f>
        <v>0</v>
      </c>
      <c r="Q71" s="13">
        <v>0</v>
      </c>
      <c r="R71" s="13">
        <v>0</v>
      </c>
      <c r="S71" s="17">
        <f t="shared" si="31"/>
        <v>2070.94</v>
      </c>
      <c r="T71" s="17">
        <f t="shared" si="32"/>
        <v>15040.06</v>
      </c>
      <c r="U71" s="18"/>
      <c r="V71" s="13"/>
      <c r="W71" s="14"/>
    </row>
    <row r="72" spans="1:23" ht="22.5" customHeight="1" x14ac:dyDescent="0.25">
      <c r="A72" s="54">
        <v>40118</v>
      </c>
      <c r="B72" s="13">
        <f t="shared" si="36"/>
        <v>12490</v>
      </c>
      <c r="C72" s="78">
        <v>27</v>
      </c>
      <c r="D72" s="10">
        <f t="shared" si="34"/>
        <v>3372</v>
      </c>
      <c r="E72" s="78">
        <v>0</v>
      </c>
      <c r="F72" s="10">
        <f t="shared" si="6"/>
        <v>0</v>
      </c>
      <c r="G72" s="78">
        <v>0</v>
      </c>
      <c r="H72" s="10">
        <f t="shared" si="7"/>
        <v>0</v>
      </c>
      <c r="I72" s="10">
        <f t="shared" si="30"/>
        <v>1249</v>
      </c>
      <c r="J72" s="13"/>
      <c r="K72" s="11">
        <f t="shared" si="35"/>
        <v>17111</v>
      </c>
      <c r="L72" s="13">
        <v>0</v>
      </c>
      <c r="M72" s="10">
        <f t="shared" si="33"/>
        <v>1586</v>
      </c>
      <c r="N72" s="13">
        <f t="shared" si="37"/>
        <v>480</v>
      </c>
      <c r="O72" s="56">
        <v>4.9400000000000004</v>
      </c>
      <c r="P72" s="13">
        <f t="shared" si="38"/>
        <v>0</v>
      </c>
      <c r="Q72" s="13">
        <v>0</v>
      </c>
      <c r="R72" s="13">
        <v>0</v>
      </c>
      <c r="S72" s="17">
        <f t="shared" si="31"/>
        <v>2070.94</v>
      </c>
      <c r="T72" s="17">
        <f t="shared" si="32"/>
        <v>15040.06</v>
      </c>
      <c r="U72" s="18"/>
      <c r="V72" s="13"/>
      <c r="W72" s="14"/>
    </row>
    <row r="73" spans="1:23" ht="22.5" customHeight="1" x14ac:dyDescent="0.25">
      <c r="A73" s="54">
        <v>40148</v>
      </c>
      <c r="B73" s="13">
        <f t="shared" si="36"/>
        <v>12490</v>
      </c>
      <c r="C73" s="78">
        <v>27</v>
      </c>
      <c r="D73" s="10">
        <f t="shared" si="34"/>
        <v>3372</v>
      </c>
      <c r="E73" s="78">
        <v>0</v>
      </c>
      <c r="F73" s="10">
        <f t="shared" si="6"/>
        <v>0</v>
      </c>
      <c r="G73" s="78">
        <v>0</v>
      </c>
      <c r="H73" s="10">
        <f t="shared" si="7"/>
        <v>0</v>
      </c>
      <c r="I73" s="10">
        <f t="shared" si="30"/>
        <v>1249</v>
      </c>
      <c r="J73" s="13"/>
      <c r="K73" s="11">
        <f t="shared" si="35"/>
        <v>17111</v>
      </c>
      <c r="L73" s="13">
        <v>0</v>
      </c>
      <c r="M73" s="10">
        <f t="shared" si="33"/>
        <v>1586</v>
      </c>
      <c r="N73" s="13">
        <f t="shared" si="37"/>
        <v>480</v>
      </c>
      <c r="O73" s="56">
        <v>4.9400000000000004</v>
      </c>
      <c r="P73" s="13">
        <f t="shared" si="38"/>
        <v>0</v>
      </c>
      <c r="Q73" s="13">
        <v>0</v>
      </c>
      <c r="R73" s="13">
        <v>0</v>
      </c>
      <c r="S73" s="17">
        <f t="shared" si="31"/>
        <v>2070.94</v>
      </c>
      <c r="T73" s="17">
        <f t="shared" si="32"/>
        <v>15040.06</v>
      </c>
      <c r="U73" s="18"/>
      <c r="V73" s="13"/>
      <c r="W73" s="14"/>
    </row>
    <row r="74" spans="1:23" ht="22.5" customHeight="1" x14ac:dyDescent="0.25">
      <c r="A74" s="54">
        <v>40179</v>
      </c>
      <c r="B74" s="13">
        <f t="shared" si="36"/>
        <v>12490</v>
      </c>
      <c r="C74" s="78">
        <v>27</v>
      </c>
      <c r="D74" s="10">
        <f t="shared" si="34"/>
        <v>3372</v>
      </c>
      <c r="E74" s="78">
        <v>0</v>
      </c>
      <c r="F74" s="10">
        <f t="shared" si="6"/>
        <v>0</v>
      </c>
      <c r="G74" s="78">
        <v>0</v>
      </c>
      <c r="H74" s="10">
        <f t="shared" si="7"/>
        <v>0</v>
      </c>
      <c r="I74" s="10">
        <f t="shared" si="30"/>
        <v>1249</v>
      </c>
      <c r="J74" s="13"/>
      <c r="K74" s="11">
        <f t="shared" si="35"/>
        <v>17111</v>
      </c>
      <c r="L74" s="13">
        <v>0</v>
      </c>
      <c r="M74" s="10">
        <f t="shared" si="33"/>
        <v>1586</v>
      </c>
      <c r="N74" s="13">
        <f t="shared" si="37"/>
        <v>480</v>
      </c>
      <c r="O74" s="56">
        <v>4.9400000000000004</v>
      </c>
      <c r="P74" s="13">
        <f t="shared" si="38"/>
        <v>0</v>
      </c>
      <c r="Q74" s="13">
        <v>0</v>
      </c>
      <c r="R74" s="13">
        <v>0</v>
      </c>
      <c r="S74" s="17">
        <f t="shared" si="31"/>
        <v>2070.94</v>
      </c>
      <c r="T74" s="17">
        <f t="shared" si="32"/>
        <v>15040.06</v>
      </c>
      <c r="U74" s="18"/>
      <c r="V74" s="13"/>
      <c r="W74" s="14"/>
    </row>
    <row r="75" spans="1:23" ht="22.5" customHeight="1" x14ac:dyDescent="0.25">
      <c r="A75" s="54">
        <v>40210</v>
      </c>
      <c r="B75" s="13">
        <f t="shared" si="36"/>
        <v>12490</v>
      </c>
      <c r="C75" s="78">
        <v>27</v>
      </c>
      <c r="D75" s="10">
        <f t="shared" si="34"/>
        <v>3372</v>
      </c>
      <c r="E75" s="78">
        <v>0</v>
      </c>
      <c r="F75" s="10">
        <f t="shared" si="6"/>
        <v>0</v>
      </c>
      <c r="G75" s="78">
        <v>0</v>
      </c>
      <c r="H75" s="10">
        <f t="shared" si="7"/>
        <v>0</v>
      </c>
      <c r="I75" s="10">
        <f t="shared" si="30"/>
        <v>1249</v>
      </c>
      <c r="J75" s="13"/>
      <c r="K75" s="11">
        <f t="shared" si="35"/>
        <v>17111</v>
      </c>
      <c r="L75" s="13">
        <v>0</v>
      </c>
      <c r="M75" s="10">
        <f t="shared" si="33"/>
        <v>1586</v>
      </c>
      <c r="N75" s="13">
        <f t="shared" si="37"/>
        <v>480</v>
      </c>
      <c r="O75" s="56">
        <v>4.9400000000000004</v>
      </c>
      <c r="P75" s="13">
        <f t="shared" si="38"/>
        <v>0</v>
      </c>
      <c r="Q75" s="13">
        <v>0</v>
      </c>
      <c r="R75" s="13">
        <v>0</v>
      </c>
      <c r="S75" s="17">
        <f t="shared" si="31"/>
        <v>2070.94</v>
      </c>
      <c r="T75" s="17">
        <f t="shared" si="32"/>
        <v>15040.06</v>
      </c>
      <c r="U75" s="18"/>
      <c r="V75" s="13"/>
      <c r="W75" s="14"/>
    </row>
    <row r="76" spans="1:23" ht="22.5" customHeight="1" x14ac:dyDescent="0.25">
      <c r="A76" s="52">
        <v>40238</v>
      </c>
      <c r="B76" s="9">
        <f t="shared" si="36"/>
        <v>12490</v>
      </c>
      <c r="C76" s="78">
        <v>27</v>
      </c>
      <c r="D76" s="10">
        <f t="shared" si="34"/>
        <v>3372</v>
      </c>
      <c r="E76" s="78">
        <v>0</v>
      </c>
      <c r="F76" s="10">
        <f t="shared" si="6"/>
        <v>0</v>
      </c>
      <c r="G76" s="78">
        <v>0</v>
      </c>
      <c r="H76" s="10">
        <f t="shared" si="7"/>
        <v>0</v>
      </c>
      <c r="I76" s="10">
        <f t="shared" si="30"/>
        <v>1249</v>
      </c>
      <c r="J76" s="9"/>
      <c r="K76" s="11">
        <f t="shared" si="35"/>
        <v>17111</v>
      </c>
      <c r="L76" s="9">
        <v>0</v>
      </c>
      <c r="M76" s="10">
        <f t="shared" si="33"/>
        <v>1586</v>
      </c>
      <c r="N76" s="9">
        <v>900</v>
      </c>
      <c r="O76" s="55">
        <v>9.27</v>
      </c>
      <c r="P76" s="9">
        <f t="shared" si="38"/>
        <v>0</v>
      </c>
      <c r="Q76" s="9">
        <v>0</v>
      </c>
      <c r="R76" s="9">
        <v>0</v>
      </c>
      <c r="S76" s="17">
        <f t="shared" si="31"/>
        <v>2495.27</v>
      </c>
      <c r="T76" s="17">
        <f t="shared" si="32"/>
        <v>14615.73</v>
      </c>
      <c r="U76" s="19"/>
      <c r="V76" s="9"/>
      <c r="W76" s="12"/>
    </row>
    <row r="77" spans="1:23" ht="22.5" customHeight="1" x14ac:dyDescent="0.25">
      <c r="A77" s="52" t="s">
        <v>34</v>
      </c>
      <c r="B77" s="9">
        <v>0</v>
      </c>
      <c r="C77" s="78">
        <f>C78-C76</f>
        <v>8</v>
      </c>
      <c r="D77" s="10">
        <f>((B74+B75+B76)*C77%)</f>
        <v>2997.6</v>
      </c>
      <c r="E77" s="78">
        <v>0</v>
      </c>
      <c r="F77" s="10">
        <f t="shared" si="6"/>
        <v>0</v>
      </c>
      <c r="G77" s="78">
        <v>0</v>
      </c>
      <c r="H77" s="10">
        <f t="shared" si="7"/>
        <v>0</v>
      </c>
      <c r="I77" s="10">
        <f t="shared" si="30"/>
        <v>0</v>
      </c>
      <c r="J77" s="9"/>
      <c r="K77" s="11">
        <f t="shared" si="35"/>
        <v>2998</v>
      </c>
      <c r="L77" s="9">
        <v>0</v>
      </c>
      <c r="M77" s="10">
        <f t="shared" si="33"/>
        <v>300</v>
      </c>
      <c r="N77" s="9">
        <v>0</v>
      </c>
      <c r="O77" s="55">
        <v>0</v>
      </c>
      <c r="P77" s="9">
        <v>0</v>
      </c>
      <c r="Q77" s="9">
        <v>0</v>
      </c>
      <c r="R77" s="9">
        <v>0</v>
      </c>
      <c r="S77" s="10">
        <f t="shared" si="31"/>
        <v>300</v>
      </c>
      <c r="T77" s="10">
        <f t="shared" si="32"/>
        <v>2698</v>
      </c>
      <c r="U77" s="9"/>
      <c r="V77" s="9"/>
      <c r="W77" s="12"/>
    </row>
    <row r="78" spans="1:23" ht="22.5" customHeight="1" x14ac:dyDescent="0.25">
      <c r="A78" s="52">
        <v>40269</v>
      </c>
      <c r="B78" s="9">
        <f>B76</f>
        <v>12490</v>
      </c>
      <c r="C78" s="78">
        <v>35</v>
      </c>
      <c r="D78" s="10">
        <f t="shared" si="34"/>
        <v>4372</v>
      </c>
      <c r="E78" s="78">
        <v>0</v>
      </c>
      <c r="F78" s="10">
        <f t="shared" si="6"/>
        <v>0</v>
      </c>
      <c r="G78" s="78">
        <v>0</v>
      </c>
      <c r="H78" s="10">
        <f t="shared" si="7"/>
        <v>0</v>
      </c>
      <c r="I78" s="10">
        <f t="shared" si="30"/>
        <v>1249</v>
      </c>
      <c r="J78" s="9"/>
      <c r="K78" s="11">
        <f t="shared" si="35"/>
        <v>18111</v>
      </c>
      <c r="L78" s="9">
        <v>0</v>
      </c>
      <c r="M78" s="10">
        <f t="shared" si="33"/>
        <v>1686</v>
      </c>
      <c r="N78" s="9">
        <f>N76</f>
        <v>900</v>
      </c>
      <c r="O78" s="55">
        <v>9.27</v>
      </c>
      <c r="P78" s="9">
        <f>P76</f>
        <v>0</v>
      </c>
      <c r="Q78" s="9">
        <v>0</v>
      </c>
      <c r="R78" s="19">
        <v>242.66</v>
      </c>
      <c r="S78" s="17">
        <f t="shared" si="31"/>
        <v>2837.93</v>
      </c>
      <c r="T78" s="17">
        <f t="shared" si="32"/>
        <v>15273.07</v>
      </c>
      <c r="U78" s="19"/>
      <c r="V78" s="9"/>
      <c r="W78" s="12"/>
    </row>
    <row r="79" spans="1:23" ht="22.5" customHeight="1" x14ac:dyDescent="0.25">
      <c r="A79" s="52">
        <v>40299</v>
      </c>
      <c r="B79" s="9">
        <f>B78</f>
        <v>12490</v>
      </c>
      <c r="C79" s="78">
        <v>35</v>
      </c>
      <c r="D79" s="10">
        <f t="shared" si="34"/>
        <v>4372</v>
      </c>
      <c r="E79" s="78">
        <v>0</v>
      </c>
      <c r="F79" s="10">
        <f t="shared" si="6"/>
        <v>0</v>
      </c>
      <c r="G79" s="78">
        <v>0</v>
      </c>
      <c r="H79" s="10">
        <f t="shared" si="7"/>
        <v>0</v>
      </c>
      <c r="I79" s="10">
        <f t="shared" si="30"/>
        <v>1249</v>
      </c>
      <c r="J79" s="9"/>
      <c r="K79" s="11">
        <f t="shared" si="35"/>
        <v>18111</v>
      </c>
      <c r="L79" s="9">
        <v>0</v>
      </c>
      <c r="M79" s="10">
        <f t="shared" si="33"/>
        <v>1686</v>
      </c>
      <c r="N79" s="9">
        <f>N78</f>
        <v>900</v>
      </c>
      <c r="O79" s="55">
        <v>9.27</v>
      </c>
      <c r="P79" s="9">
        <f>P78</f>
        <v>0</v>
      </c>
      <c r="Q79" s="9">
        <v>0</v>
      </c>
      <c r="R79" s="9">
        <v>0</v>
      </c>
      <c r="S79" s="17">
        <f t="shared" si="31"/>
        <v>2595.27</v>
      </c>
      <c r="T79" s="17">
        <f t="shared" si="32"/>
        <v>15515.73</v>
      </c>
      <c r="U79" s="19"/>
      <c r="V79" s="9"/>
      <c r="W79" s="12"/>
    </row>
    <row r="80" spans="1:23" ht="22.5" customHeight="1" x14ac:dyDescent="0.25">
      <c r="A80" s="52">
        <v>40330</v>
      </c>
      <c r="B80" s="9">
        <f>B79</f>
        <v>12490</v>
      </c>
      <c r="C80" s="78">
        <v>35</v>
      </c>
      <c r="D80" s="10">
        <f t="shared" si="34"/>
        <v>4372</v>
      </c>
      <c r="E80" s="78">
        <v>0</v>
      </c>
      <c r="F80" s="10">
        <f t="shared" si="6"/>
        <v>0</v>
      </c>
      <c r="G80" s="78">
        <v>0</v>
      </c>
      <c r="H80" s="10">
        <f t="shared" si="7"/>
        <v>0</v>
      </c>
      <c r="I80" s="10">
        <f t="shared" si="30"/>
        <v>1249</v>
      </c>
      <c r="J80" s="9"/>
      <c r="K80" s="11">
        <f t="shared" si="35"/>
        <v>18111</v>
      </c>
      <c r="L80" s="9">
        <v>0</v>
      </c>
      <c r="M80" s="10">
        <f t="shared" si="33"/>
        <v>1686</v>
      </c>
      <c r="N80" s="9">
        <f>N79</f>
        <v>900</v>
      </c>
      <c r="O80" s="55">
        <v>9.27</v>
      </c>
      <c r="P80" s="9">
        <f>P79</f>
        <v>0</v>
      </c>
      <c r="Q80" s="9">
        <v>0</v>
      </c>
      <c r="R80" s="9">
        <v>0</v>
      </c>
      <c r="S80" s="17">
        <f t="shared" si="31"/>
        <v>2595.27</v>
      </c>
      <c r="T80" s="17">
        <f t="shared" si="32"/>
        <v>15515.73</v>
      </c>
      <c r="U80" s="19"/>
      <c r="V80" s="9"/>
      <c r="W80" s="12"/>
    </row>
    <row r="81" spans="1:23" ht="22.5" customHeight="1" x14ac:dyDescent="0.25">
      <c r="A81" s="52">
        <v>40360</v>
      </c>
      <c r="B81" s="9">
        <f>CEILING(ROUNDUP((B80*1.03),0),10)</f>
        <v>12870</v>
      </c>
      <c r="C81" s="78">
        <v>35</v>
      </c>
      <c r="D81" s="10">
        <f t="shared" si="34"/>
        <v>4505</v>
      </c>
      <c r="E81" s="78">
        <v>0</v>
      </c>
      <c r="F81" s="10">
        <f t="shared" ref="F81:F149" si="39">B81*E81%</f>
        <v>0</v>
      </c>
      <c r="G81" s="78">
        <v>0</v>
      </c>
      <c r="H81" s="10">
        <f t="shared" ref="H81:H149" si="40">(B81+D81)*G81%</f>
        <v>0</v>
      </c>
      <c r="I81" s="10">
        <f t="shared" si="30"/>
        <v>1287</v>
      </c>
      <c r="J81" s="9"/>
      <c r="K81" s="11">
        <f t="shared" si="35"/>
        <v>18662</v>
      </c>
      <c r="L81" s="9">
        <v>0</v>
      </c>
      <c r="M81" s="10">
        <f t="shared" si="33"/>
        <v>1738</v>
      </c>
      <c r="N81" s="9">
        <f>N80</f>
        <v>900</v>
      </c>
      <c r="O81" s="55">
        <v>9.27</v>
      </c>
      <c r="P81" s="9">
        <f>P80</f>
        <v>0</v>
      </c>
      <c r="Q81" s="9">
        <v>0</v>
      </c>
      <c r="R81" s="9">
        <v>0</v>
      </c>
      <c r="S81" s="17">
        <f t="shared" si="31"/>
        <v>2647.27</v>
      </c>
      <c r="T81" s="17">
        <f t="shared" si="32"/>
        <v>16014.73</v>
      </c>
      <c r="U81" s="19"/>
      <c r="V81" s="9"/>
      <c r="W81" s="12"/>
    </row>
    <row r="82" spans="1:23" ht="22.5" customHeight="1" x14ac:dyDescent="0.25">
      <c r="A82" s="52">
        <v>40391</v>
      </c>
      <c r="B82" s="9">
        <f>B81</f>
        <v>12870</v>
      </c>
      <c r="C82" s="78">
        <v>35</v>
      </c>
      <c r="D82" s="10">
        <f t="shared" si="34"/>
        <v>4505</v>
      </c>
      <c r="E82" s="78">
        <v>0</v>
      </c>
      <c r="F82" s="10">
        <f t="shared" si="39"/>
        <v>0</v>
      </c>
      <c r="G82" s="78">
        <v>0</v>
      </c>
      <c r="H82" s="10">
        <f t="shared" si="40"/>
        <v>0</v>
      </c>
      <c r="I82" s="10">
        <f t="shared" si="30"/>
        <v>1287</v>
      </c>
      <c r="J82" s="9"/>
      <c r="K82" s="11">
        <f t="shared" si="35"/>
        <v>18662</v>
      </c>
      <c r="L82" s="9">
        <v>0</v>
      </c>
      <c r="M82" s="10">
        <f t="shared" si="33"/>
        <v>1738</v>
      </c>
      <c r="N82" s="9">
        <f>N81</f>
        <v>900</v>
      </c>
      <c r="O82" s="55">
        <v>9.27</v>
      </c>
      <c r="P82" s="9">
        <f>P81</f>
        <v>0</v>
      </c>
      <c r="Q82" s="9">
        <v>0</v>
      </c>
      <c r="R82" s="9">
        <v>0</v>
      </c>
      <c r="S82" s="17">
        <f t="shared" si="31"/>
        <v>2647.27</v>
      </c>
      <c r="T82" s="17">
        <f t="shared" si="32"/>
        <v>16014.73</v>
      </c>
      <c r="U82" s="19"/>
      <c r="V82" s="9"/>
      <c r="W82" s="12"/>
    </row>
    <row r="83" spans="1:23" ht="22.5" customHeight="1" x14ac:dyDescent="0.25">
      <c r="A83" s="52">
        <v>40422</v>
      </c>
      <c r="B83" s="9">
        <f>B82</f>
        <v>12870</v>
      </c>
      <c r="C83" s="78">
        <v>35</v>
      </c>
      <c r="D83" s="10">
        <f t="shared" si="34"/>
        <v>4505</v>
      </c>
      <c r="E83" s="78">
        <v>0</v>
      </c>
      <c r="F83" s="10">
        <f t="shared" si="39"/>
        <v>0</v>
      </c>
      <c r="G83" s="78">
        <v>0</v>
      </c>
      <c r="H83" s="10">
        <f t="shared" si="40"/>
        <v>0</v>
      </c>
      <c r="I83" s="10">
        <f t="shared" si="30"/>
        <v>1287</v>
      </c>
      <c r="J83" s="9"/>
      <c r="K83" s="11">
        <f t="shared" si="35"/>
        <v>18662</v>
      </c>
      <c r="L83" s="9">
        <v>0</v>
      </c>
      <c r="M83" s="10">
        <f t="shared" si="33"/>
        <v>1738</v>
      </c>
      <c r="N83" s="9">
        <f>N82</f>
        <v>900</v>
      </c>
      <c r="O83" s="55">
        <v>9.27</v>
      </c>
      <c r="P83" s="9">
        <f>P82</f>
        <v>0</v>
      </c>
      <c r="Q83" s="9">
        <v>0</v>
      </c>
      <c r="R83" s="9">
        <v>0</v>
      </c>
      <c r="S83" s="17">
        <f t="shared" si="31"/>
        <v>2647.27</v>
      </c>
      <c r="T83" s="17">
        <f t="shared" si="32"/>
        <v>16014.73</v>
      </c>
      <c r="U83" s="19"/>
      <c r="V83" s="9"/>
      <c r="W83" s="12"/>
    </row>
    <row r="84" spans="1:23" ht="22.5" customHeight="1" x14ac:dyDescent="0.25">
      <c r="A84" s="52" t="s">
        <v>35</v>
      </c>
      <c r="B84" s="9">
        <v>0</v>
      </c>
      <c r="C84" s="78">
        <f>C85-C83</f>
        <v>10</v>
      </c>
      <c r="D84" s="10">
        <f>(D85-D83)*3</f>
        <v>3861</v>
      </c>
      <c r="E84" s="78">
        <v>0</v>
      </c>
      <c r="F84" s="10">
        <f t="shared" si="39"/>
        <v>0</v>
      </c>
      <c r="G84" s="78">
        <v>0</v>
      </c>
      <c r="H84" s="10">
        <f t="shared" si="40"/>
        <v>0</v>
      </c>
      <c r="I84" s="10">
        <f t="shared" si="30"/>
        <v>0</v>
      </c>
      <c r="J84" s="9"/>
      <c r="K84" s="11">
        <f t="shared" si="35"/>
        <v>3861</v>
      </c>
      <c r="L84" s="9">
        <v>0</v>
      </c>
      <c r="M84" s="10">
        <f t="shared" si="33"/>
        <v>386</v>
      </c>
      <c r="N84" s="9">
        <v>0</v>
      </c>
      <c r="O84" s="55">
        <v>0</v>
      </c>
      <c r="P84" s="9">
        <v>0</v>
      </c>
      <c r="Q84" s="9">
        <v>0</v>
      </c>
      <c r="R84" s="9">
        <v>0</v>
      </c>
      <c r="S84" s="10">
        <f t="shared" si="31"/>
        <v>386</v>
      </c>
      <c r="T84" s="10">
        <f t="shared" si="32"/>
        <v>3475</v>
      </c>
      <c r="U84" s="9"/>
      <c r="V84" s="9"/>
      <c r="W84" s="12"/>
    </row>
    <row r="85" spans="1:23" ht="22.5" customHeight="1" x14ac:dyDescent="0.25">
      <c r="A85" s="52">
        <v>40452</v>
      </c>
      <c r="B85" s="9">
        <f>B83</f>
        <v>12870</v>
      </c>
      <c r="C85" s="78">
        <v>45</v>
      </c>
      <c r="D85" s="10">
        <f t="shared" si="34"/>
        <v>5792</v>
      </c>
      <c r="E85" s="78">
        <v>0</v>
      </c>
      <c r="F85" s="10">
        <f t="shared" si="39"/>
        <v>0</v>
      </c>
      <c r="G85" s="78">
        <v>0</v>
      </c>
      <c r="H85" s="10">
        <f t="shared" si="40"/>
        <v>0</v>
      </c>
      <c r="I85" s="10">
        <f t="shared" si="30"/>
        <v>1287</v>
      </c>
      <c r="J85" s="9"/>
      <c r="K85" s="11">
        <f t="shared" si="35"/>
        <v>19949</v>
      </c>
      <c r="L85" s="9">
        <v>0</v>
      </c>
      <c r="M85" s="10">
        <f t="shared" si="33"/>
        <v>1866</v>
      </c>
      <c r="N85" s="9">
        <f>N83</f>
        <v>900</v>
      </c>
      <c r="O85" s="55">
        <v>9.27</v>
      </c>
      <c r="P85" s="9">
        <f>P83</f>
        <v>0</v>
      </c>
      <c r="Q85" s="9">
        <v>0</v>
      </c>
      <c r="R85" s="9">
        <v>0</v>
      </c>
      <c r="S85" s="17">
        <f t="shared" si="31"/>
        <v>2775.27</v>
      </c>
      <c r="T85" s="17">
        <f t="shared" si="32"/>
        <v>17173.73</v>
      </c>
      <c r="U85" s="19"/>
      <c r="V85" s="9"/>
      <c r="W85" s="12"/>
    </row>
    <row r="86" spans="1:23" ht="22.5" customHeight="1" x14ac:dyDescent="0.25">
      <c r="A86" s="52" t="s">
        <v>45</v>
      </c>
      <c r="B86" s="9">
        <v>0</v>
      </c>
      <c r="C86" s="78">
        <v>0</v>
      </c>
      <c r="D86" s="10">
        <f t="shared" ref="D86:D87" si="41">ROUND((B86*C86%),0)</f>
        <v>0</v>
      </c>
      <c r="E86" s="78">
        <v>0</v>
      </c>
      <c r="F86" s="10">
        <f t="shared" ref="F86:F87" si="42">B86*E86%</f>
        <v>0</v>
      </c>
      <c r="G86" s="78">
        <v>0</v>
      </c>
      <c r="H86" s="10">
        <f t="shared" ref="H86:H87" si="43">(B86+D86)*G86%</f>
        <v>0</v>
      </c>
      <c r="I86" s="10">
        <f t="shared" ref="I86" si="44">ROUND((B86)*10%,0)</f>
        <v>0</v>
      </c>
      <c r="J86" s="9">
        <v>3387</v>
      </c>
      <c r="K86" s="11">
        <f t="shared" ref="K86:K87" si="45">ROUND((B86+D86+F86+H86+I86+J86),0)</f>
        <v>3387</v>
      </c>
      <c r="L86" s="9">
        <v>0</v>
      </c>
      <c r="M86" s="10">
        <f t="shared" si="33"/>
        <v>0</v>
      </c>
      <c r="N86" s="9">
        <v>0</v>
      </c>
      <c r="O86" s="55">
        <v>0</v>
      </c>
      <c r="P86" s="9">
        <v>0</v>
      </c>
      <c r="Q86" s="9">
        <v>0</v>
      </c>
      <c r="R86" s="9">
        <v>0</v>
      </c>
      <c r="S86" s="10">
        <f t="shared" si="31"/>
        <v>0</v>
      </c>
      <c r="T86" s="10">
        <f t="shared" si="32"/>
        <v>3387</v>
      </c>
      <c r="U86" s="9"/>
      <c r="V86" s="9"/>
      <c r="W86" s="12"/>
    </row>
    <row r="87" spans="1:23" ht="22.5" customHeight="1" x14ac:dyDescent="0.25">
      <c r="A87" s="52" t="s">
        <v>46</v>
      </c>
      <c r="B87" s="9">
        <v>6435</v>
      </c>
      <c r="C87" s="78">
        <v>45</v>
      </c>
      <c r="D87" s="10">
        <f t="shared" si="41"/>
        <v>2896</v>
      </c>
      <c r="E87" s="78">
        <v>0</v>
      </c>
      <c r="F87" s="10">
        <f t="shared" si="42"/>
        <v>0</v>
      </c>
      <c r="G87" s="78">
        <v>0</v>
      </c>
      <c r="H87" s="10">
        <f t="shared" si="43"/>
        <v>0</v>
      </c>
      <c r="I87" s="10">
        <v>0</v>
      </c>
      <c r="J87" s="9"/>
      <c r="K87" s="11">
        <f t="shared" si="45"/>
        <v>9331</v>
      </c>
      <c r="L87" s="9">
        <v>0</v>
      </c>
      <c r="M87" s="10">
        <f t="shared" si="33"/>
        <v>933</v>
      </c>
      <c r="N87" s="9">
        <v>0</v>
      </c>
      <c r="O87" s="55">
        <v>0</v>
      </c>
      <c r="P87" s="9">
        <v>0</v>
      </c>
      <c r="Q87" s="9">
        <v>0</v>
      </c>
      <c r="R87" s="9">
        <v>0</v>
      </c>
      <c r="S87" s="10">
        <v>0</v>
      </c>
      <c r="T87" s="10">
        <f t="shared" si="32"/>
        <v>9331</v>
      </c>
      <c r="U87" s="9"/>
      <c r="V87" s="9"/>
      <c r="W87" s="12"/>
    </row>
    <row r="88" spans="1:23" ht="22.5" customHeight="1" x14ac:dyDescent="0.25">
      <c r="A88" s="52">
        <v>40483</v>
      </c>
      <c r="B88" s="9">
        <f>B85</f>
        <v>12870</v>
      </c>
      <c r="C88" s="78">
        <v>45</v>
      </c>
      <c r="D88" s="10">
        <f t="shared" si="34"/>
        <v>5792</v>
      </c>
      <c r="E88" s="78">
        <v>0</v>
      </c>
      <c r="F88" s="10">
        <f t="shared" si="39"/>
        <v>0</v>
      </c>
      <c r="G88" s="78">
        <v>0</v>
      </c>
      <c r="H88" s="10">
        <f t="shared" si="40"/>
        <v>0</v>
      </c>
      <c r="I88" s="10">
        <f t="shared" si="30"/>
        <v>1287</v>
      </c>
      <c r="J88" s="9"/>
      <c r="K88" s="11">
        <f t="shared" si="35"/>
        <v>19949</v>
      </c>
      <c r="L88" s="9">
        <v>0</v>
      </c>
      <c r="M88" s="10">
        <f t="shared" si="33"/>
        <v>1866</v>
      </c>
      <c r="N88" s="9">
        <f>N85</f>
        <v>900</v>
      </c>
      <c r="O88" s="55">
        <v>9.27</v>
      </c>
      <c r="P88" s="9">
        <f>P85</f>
        <v>0</v>
      </c>
      <c r="Q88" s="9">
        <v>0</v>
      </c>
      <c r="R88" s="9">
        <v>0</v>
      </c>
      <c r="S88" s="17">
        <f t="shared" ref="S88:S119" si="46">SUM(L88:R88)</f>
        <v>2775.27</v>
      </c>
      <c r="T88" s="17">
        <f t="shared" si="32"/>
        <v>17173.73</v>
      </c>
      <c r="U88" s="19"/>
      <c r="V88" s="9"/>
      <c r="W88" s="12"/>
    </row>
    <row r="89" spans="1:23" ht="22.5" customHeight="1" x14ac:dyDescent="0.25">
      <c r="A89" s="52">
        <v>40513</v>
      </c>
      <c r="B89" s="9">
        <f>B88</f>
        <v>12870</v>
      </c>
      <c r="C89" s="78">
        <v>45</v>
      </c>
      <c r="D89" s="10">
        <f t="shared" si="34"/>
        <v>5792</v>
      </c>
      <c r="E89" s="78">
        <v>0</v>
      </c>
      <c r="F89" s="10">
        <f t="shared" si="39"/>
        <v>0</v>
      </c>
      <c r="G89" s="78">
        <v>0</v>
      </c>
      <c r="H89" s="10">
        <f t="shared" si="40"/>
        <v>0</v>
      </c>
      <c r="I89" s="10">
        <f t="shared" si="30"/>
        <v>1287</v>
      </c>
      <c r="J89" s="9"/>
      <c r="K89" s="11">
        <f t="shared" si="35"/>
        <v>19949</v>
      </c>
      <c r="L89" s="9">
        <v>0</v>
      </c>
      <c r="M89" s="10">
        <f t="shared" si="33"/>
        <v>1866</v>
      </c>
      <c r="N89" s="9">
        <f>N88</f>
        <v>900</v>
      </c>
      <c r="O89" s="55">
        <v>9.27</v>
      </c>
      <c r="P89" s="9">
        <f>P88</f>
        <v>0</v>
      </c>
      <c r="Q89" s="9">
        <v>0</v>
      </c>
      <c r="R89" s="9">
        <v>0</v>
      </c>
      <c r="S89" s="17">
        <f t="shared" si="46"/>
        <v>2775.27</v>
      </c>
      <c r="T89" s="17">
        <f t="shared" si="32"/>
        <v>17173.73</v>
      </c>
      <c r="U89" s="19"/>
      <c r="V89" s="9"/>
      <c r="W89" s="12"/>
    </row>
    <row r="90" spans="1:23" ht="22.5" customHeight="1" x14ac:dyDescent="0.25">
      <c r="A90" s="52">
        <v>40544</v>
      </c>
      <c r="B90" s="9">
        <f>B89</f>
        <v>12870</v>
      </c>
      <c r="C90" s="78">
        <v>45</v>
      </c>
      <c r="D90" s="10">
        <f t="shared" si="34"/>
        <v>5792</v>
      </c>
      <c r="E90" s="78">
        <v>0</v>
      </c>
      <c r="F90" s="10">
        <f t="shared" si="39"/>
        <v>0</v>
      </c>
      <c r="G90" s="78">
        <v>0</v>
      </c>
      <c r="H90" s="10">
        <f t="shared" si="40"/>
        <v>0</v>
      </c>
      <c r="I90" s="10">
        <f t="shared" si="30"/>
        <v>1287</v>
      </c>
      <c r="J90" s="9"/>
      <c r="K90" s="11">
        <f t="shared" si="35"/>
        <v>19949</v>
      </c>
      <c r="L90" s="9">
        <v>0</v>
      </c>
      <c r="M90" s="10">
        <f t="shared" si="33"/>
        <v>1866</v>
      </c>
      <c r="N90" s="9">
        <f>N89</f>
        <v>900</v>
      </c>
      <c r="O90" s="55">
        <v>9.27</v>
      </c>
      <c r="P90" s="9">
        <f>P89</f>
        <v>0</v>
      </c>
      <c r="Q90" s="9">
        <v>0</v>
      </c>
      <c r="R90" s="9">
        <v>0</v>
      </c>
      <c r="S90" s="17">
        <f t="shared" si="46"/>
        <v>2775.27</v>
      </c>
      <c r="T90" s="17">
        <f t="shared" si="32"/>
        <v>17173.73</v>
      </c>
      <c r="U90" s="19"/>
      <c r="V90" s="9"/>
      <c r="W90" s="12"/>
    </row>
    <row r="91" spans="1:23" ht="22.5" customHeight="1" x14ac:dyDescent="0.25">
      <c r="A91" s="52">
        <v>40575</v>
      </c>
      <c r="B91" s="9">
        <f>B90</f>
        <v>12870</v>
      </c>
      <c r="C91" s="78">
        <v>45</v>
      </c>
      <c r="D91" s="10">
        <f t="shared" si="34"/>
        <v>5792</v>
      </c>
      <c r="E91" s="78">
        <v>0</v>
      </c>
      <c r="F91" s="10">
        <f t="shared" si="39"/>
        <v>0</v>
      </c>
      <c r="G91" s="78">
        <v>0</v>
      </c>
      <c r="H91" s="10">
        <f t="shared" si="40"/>
        <v>0</v>
      </c>
      <c r="I91" s="10">
        <f t="shared" si="30"/>
        <v>1287</v>
      </c>
      <c r="J91" s="9"/>
      <c r="K91" s="11">
        <f t="shared" si="35"/>
        <v>19949</v>
      </c>
      <c r="L91" s="9">
        <v>0</v>
      </c>
      <c r="M91" s="10">
        <f t="shared" si="33"/>
        <v>1866</v>
      </c>
      <c r="N91" s="9">
        <f>N90</f>
        <v>900</v>
      </c>
      <c r="O91" s="55">
        <v>9.27</v>
      </c>
      <c r="P91" s="9">
        <f>P90</f>
        <v>0</v>
      </c>
      <c r="Q91" s="9">
        <v>0</v>
      </c>
      <c r="R91" s="9">
        <v>0</v>
      </c>
      <c r="S91" s="17">
        <f t="shared" si="46"/>
        <v>2775.27</v>
      </c>
      <c r="T91" s="17">
        <f t="shared" si="32"/>
        <v>17173.73</v>
      </c>
      <c r="U91" s="19"/>
      <c r="V91" s="9"/>
      <c r="W91" s="12"/>
    </row>
    <row r="92" spans="1:23" ht="22.5" customHeight="1" x14ac:dyDescent="0.25">
      <c r="A92" s="52">
        <v>40603</v>
      </c>
      <c r="B92" s="9">
        <f>B91</f>
        <v>12870</v>
      </c>
      <c r="C92" s="78">
        <v>45</v>
      </c>
      <c r="D92" s="10">
        <f t="shared" si="34"/>
        <v>5792</v>
      </c>
      <c r="E92" s="78">
        <v>0</v>
      </c>
      <c r="F92" s="10">
        <f t="shared" si="39"/>
        <v>0</v>
      </c>
      <c r="G92" s="78">
        <v>0</v>
      </c>
      <c r="H92" s="10">
        <f t="shared" si="40"/>
        <v>0</v>
      </c>
      <c r="I92" s="10">
        <f t="shared" si="30"/>
        <v>1287</v>
      </c>
      <c r="J92" s="9"/>
      <c r="K92" s="11">
        <f t="shared" si="35"/>
        <v>19949</v>
      </c>
      <c r="L92" s="9">
        <v>0</v>
      </c>
      <c r="M92" s="10">
        <f t="shared" si="33"/>
        <v>1866</v>
      </c>
      <c r="N92" s="9">
        <f>N91</f>
        <v>900</v>
      </c>
      <c r="O92" s="55">
        <v>9.27</v>
      </c>
      <c r="P92" s="9">
        <f>P91</f>
        <v>0</v>
      </c>
      <c r="Q92" s="9">
        <v>0</v>
      </c>
      <c r="R92" s="9">
        <v>0</v>
      </c>
      <c r="S92" s="17">
        <f t="shared" si="46"/>
        <v>2775.27</v>
      </c>
      <c r="T92" s="17">
        <f t="shared" si="32"/>
        <v>17173.73</v>
      </c>
      <c r="U92" s="19"/>
      <c r="V92" s="9"/>
      <c r="W92" s="12"/>
    </row>
    <row r="93" spans="1:23" ht="22.5" customHeight="1" x14ac:dyDescent="0.25">
      <c r="A93" s="52" t="s">
        <v>36</v>
      </c>
      <c r="B93" s="9">
        <v>0</v>
      </c>
      <c r="C93" s="78">
        <f>C94-C92</f>
        <v>6</v>
      </c>
      <c r="D93" s="10">
        <f>(D94-D92)*3</f>
        <v>2316</v>
      </c>
      <c r="E93" s="78">
        <v>0</v>
      </c>
      <c r="F93" s="10">
        <f t="shared" si="39"/>
        <v>0</v>
      </c>
      <c r="G93" s="78">
        <v>0</v>
      </c>
      <c r="H93" s="10">
        <f t="shared" si="40"/>
        <v>0</v>
      </c>
      <c r="I93" s="10">
        <f t="shared" si="30"/>
        <v>0</v>
      </c>
      <c r="J93" s="9"/>
      <c r="K93" s="11">
        <f t="shared" si="35"/>
        <v>2316</v>
      </c>
      <c r="L93" s="9">
        <v>0</v>
      </c>
      <c r="M93" s="10">
        <f t="shared" si="33"/>
        <v>232</v>
      </c>
      <c r="N93" s="9">
        <v>0</v>
      </c>
      <c r="O93" s="55">
        <v>0</v>
      </c>
      <c r="P93" s="9">
        <v>0</v>
      </c>
      <c r="Q93" s="9">
        <v>0</v>
      </c>
      <c r="R93" s="9">
        <v>0</v>
      </c>
      <c r="S93" s="10">
        <f t="shared" si="46"/>
        <v>232</v>
      </c>
      <c r="T93" s="10">
        <f t="shared" si="32"/>
        <v>2084</v>
      </c>
      <c r="U93" s="9"/>
      <c r="V93" s="9"/>
      <c r="W93" s="12"/>
    </row>
    <row r="94" spans="1:23" ht="22.5" customHeight="1" x14ac:dyDescent="0.25">
      <c r="A94" s="52">
        <v>40634</v>
      </c>
      <c r="B94" s="9">
        <f>B92</f>
        <v>12870</v>
      </c>
      <c r="C94" s="78">
        <v>51</v>
      </c>
      <c r="D94" s="10">
        <f t="shared" si="34"/>
        <v>6564</v>
      </c>
      <c r="E94" s="78">
        <v>0</v>
      </c>
      <c r="F94" s="10">
        <f t="shared" si="39"/>
        <v>0</v>
      </c>
      <c r="G94" s="78">
        <v>0</v>
      </c>
      <c r="H94" s="10">
        <f t="shared" si="40"/>
        <v>0</v>
      </c>
      <c r="I94" s="10">
        <f t="shared" si="30"/>
        <v>1287</v>
      </c>
      <c r="J94" s="9"/>
      <c r="K94" s="11">
        <f t="shared" si="35"/>
        <v>20721</v>
      </c>
      <c r="L94" s="9">
        <v>0</v>
      </c>
      <c r="M94" s="10">
        <f t="shared" si="33"/>
        <v>1943</v>
      </c>
      <c r="N94" s="9">
        <f>N92</f>
        <v>900</v>
      </c>
      <c r="O94" s="55">
        <v>9.27</v>
      </c>
      <c r="P94" s="9">
        <f>P92</f>
        <v>0</v>
      </c>
      <c r="Q94" s="9">
        <v>0</v>
      </c>
      <c r="R94" s="9">
        <v>242.66</v>
      </c>
      <c r="S94" s="17">
        <f t="shared" si="46"/>
        <v>3094.93</v>
      </c>
      <c r="T94" s="17">
        <f t="shared" si="32"/>
        <v>17626.07</v>
      </c>
      <c r="U94" s="19"/>
      <c r="V94" s="9"/>
      <c r="W94" s="12"/>
    </row>
    <row r="95" spans="1:23" ht="22.5" customHeight="1" x14ac:dyDescent="0.25">
      <c r="A95" s="52">
        <v>40664</v>
      </c>
      <c r="B95" s="9">
        <f>B94</f>
        <v>12870</v>
      </c>
      <c r="C95" s="78">
        <v>51</v>
      </c>
      <c r="D95" s="10">
        <f t="shared" si="34"/>
        <v>6564</v>
      </c>
      <c r="E95" s="78">
        <v>0</v>
      </c>
      <c r="F95" s="10">
        <f t="shared" si="39"/>
        <v>0</v>
      </c>
      <c r="G95" s="78">
        <v>0</v>
      </c>
      <c r="H95" s="10">
        <f t="shared" si="40"/>
        <v>0</v>
      </c>
      <c r="I95" s="10">
        <f t="shared" si="30"/>
        <v>1287</v>
      </c>
      <c r="J95" s="9"/>
      <c r="K95" s="11">
        <f t="shared" si="35"/>
        <v>20721</v>
      </c>
      <c r="L95" s="9">
        <v>0</v>
      </c>
      <c r="M95" s="10">
        <f t="shared" si="33"/>
        <v>1943</v>
      </c>
      <c r="N95" s="9">
        <f>N94</f>
        <v>900</v>
      </c>
      <c r="O95" s="55">
        <v>13.91</v>
      </c>
      <c r="P95" s="9">
        <f>P94</f>
        <v>0</v>
      </c>
      <c r="Q95" s="9">
        <v>0</v>
      </c>
      <c r="R95" s="9">
        <v>0</v>
      </c>
      <c r="S95" s="17">
        <f t="shared" si="46"/>
        <v>2856.91</v>
      </c>
      <c r="T95" s="17">
        <f t="shared" si="32"/>
        <v>17864.09</v>
      </c>
      <c r="U95" s="19"/>
      <c r="V95" s="9"/>
      <c r="W95" s="12"/>
    </row>
    <row r="96" spans="1:23" ht="22.5" customHeight="1" x14ac:dyDescent="0.25">
      <c r="A96" s="52">
        <v>40695</v>
      </c>
      <c r="B96" s="9">
        <f>B95</f>
        <v>12870</v>
      </c>
      <c r="C96" s="78">
        <v>51</v>
      </c>
      <c r="D96" s="10">
        <f t="shared" si="34"/>
        <v>6564</v>
      </c>
      <c r="E96" s="78">
        <v>0</v>
      </c>
      <c r="F96" s="10">
        <f t="shared" si="39"/>
        <v>0</v>
      </c>
      <c r="G96" s="78">
        <v>0</v>
      </c>
      <c r="H96" s="10">
        <f t="shared" si="40"/>
        <v>0</v>
      </c>
      <c r="I96" s="10">
        <f t="shared" si="30"/>
        <v>1287</v>
      </c>
      <c r="J96" s="9"/>
      <c r="K96" s="11">
        <f t="shared" si="35"/>
        <v>20721</v>
      </c>
      <c r="L96" s="9">
        <v>0</v>
      </c>
      <c r="M96" s="10">
        <f t="shared" si="33"/>
        <v>1943</v>
      </c>
      <c r="N96" s="9">
        <f>N95</f>
        <v>900</v>
      </c>
      <c r="O96" s="55">
        <v>13.91</v>
      </c>
      <c r="P96" s="9">
        <f>P95</f>
        <v>0</v>
      </c>
      <c r="Q96" s="9">
        <v>0</v>
      </c>
      <c r="R96" s="9">
        <v>0</v>
      </c>
      <c r="S96" s="17">
        <f t="shared" si="46"/>
        <v>2856.91</v>
      </c>
      <c r="T96" s="17">
        <f t="shared" si="32"/>
        <v>17864.09</v>
      </c>
      <c r="U96" s="19"/>
      <c r="V96" s="9"/>
      <c r="W96" s="12"/>
    </row>
    <row r="97" spans="1:23" ht="22.5" customHeight="1" x14ac:dyDescent="0.25">
      <c r="A97" s="52">
        <v>40725</v>
      </c>
      <c r="B97" s="9">
        <f>CEILING(ROUNDUP((B96*1.03),0),10)</f>
        <v>13260</v>
      </c>
      <c r="C97" s="78">
        <v>51</v>
      </c>
      <c r="D97" s="10">
        <f t="shared" si="34"/>
        <v>6763</v>
      </c>
      <c r="E97" s="78">
        <v>0</v>
      </c>
      <c r="F97" s="10">
        <f t="shared" si="39"/>
        <v>0</v>
      </c>
      <c r="G97" s="78">
        <v>0</v>
      </c>
      <c r="H97" s="10">
        <f t="shared" si="40"/>
        <v>0</v>
      </c>
      <c r="I97" s="10">
        <f t="shared" si="30"/>
        <v>1326</v>
      </c>
      <c r="J97" s="9"/>
      <c r="K97" s="11">
        <f t="shared" si="35"/>
        <v>21349</v>
      </c>
      <c r="L97" s="9">
        <v>0</v>
      </c>
      <c r="M97" s="10">
        <f t="shared" si="33"/>
        <v>2002</v>
      </c>
      <c r="N97" s="9">
        <f>N96</f>
        <v>900</v>
      </c>
      <c r="O97" s="55">
        <v>13.91</v>
      </c>
      <c r="P97" s="9">
        <f>P96</f>
        <v>0</v>
      </c>
      <c r="Q97" s="9">
        <v>0</v>
      </c>
      <c r="R97" s="9">
        <v>0</v>
      </c>
      <c r="S97" s="17">
        <f t="shared" si="46"/>
        <v>2915.91</v>
      </c>
      <c r="T97" s="17">
        <f t="shared" si="32"/>
        <v>18433.09</v>
      </c>
      <c r="U97" s="19"/>
      <c r="V97" s="9"/>
      <c r="W97" s="12"/>
    </row>
    <row r="98" spans="1:23" ht="22.5" customHeight="1" x14ac:dyDescent="0.25">
      <c r="A98" s="52">
        <v>40756</v>
      </c>
      <c r="B98" s="9">
        <f>B97</f>
        <v>13260</v>
      </c>
      <c r="C98" s="78">
        <v>51</v>
      </c>
      <c r="D98" s="10">
        <f t="shared" si="34"/>
        <v>6763</v>
      </c>
      <c r="E98" s="78">
        <v>0</v>
      </c>
      <c r="F98" s="10">
        <f t="shared" si="39"/>
        <v>0</v>
      </c>
      <c r="G98" s="78">
        <v>0</v>
      </c>
      <c r="H98" s="10">
        <f t="shared" si="40"/>
        <v>0</v>
      </c>
      <c r="I98" s="10">
        <f t="shared" si="30"/>
        <v>1326</v>
      </c>
      <c r="J98" s="9"/>
      <c r="K98" s="11">
        <f t="shared" si="35"/>
        <v>21349</v>
      </c>
      <c r="L98" s="9">
        <v>0</v>
      </c>
      <c r="M98" s="10">
        <f t="shared" si="33"/>
        <v>2002</v>
      </c>
      <c r="N98" s="9">
        <f>N97</f>
        <v>900</v>
      </c>
      <c r="O98" s="55">
        <v>13.91</v>
      </c>
      <c r="P98" s="9">
        <f>P97</f>
        <v>0</v>
      </c>
      <c r="Q98" s="9">
        <v>0</v>
      </c>
      <c r="R98" s="9">
        <v>0</v>
      </c>
      <c r="S98" s="17">
        <f t="shared" si="46"/>
        <v>2915.91</v>
      </c>
      <c r="T98" s="17">
        <f t="shared" si="32"/>
        <v>18433.09</v>
      </c>
      <c r="U98" s="19"/>
      <c r="V98" s="9"/>
      <c r="W98" s="12"/>
    </row>
    <row r="99" spans="1:23" ht="22.5" customHeight="1" x14ac:dyDescent="0.25">
      <c r="A99" s="52" t="s">
        <v>37</v>
      </c>
      <c r="B99" s="9">
        <v>0</v>
      </c>
      <c r="C99" s="78">
        <f>C100-C98</f>
        <v>7</v>
      </c>
      <c r="D99" s="10">
        <f>(D100-D98)*2</f>
        <v>1856</v>
      </c>
      <c r="E99" s="78">
        <v>0</v>
      </c>
      <c r="F99" s="10">
        <f t="shared" ref="F99" si="47">B99*E99%</f>
        <v>0</v>
      </c>
      <c r="G99" s="78">
        <v>0</v>
      </c>
      <c r="H99" s="10">
        <f t="shared" ref="H99" si="48">(B99+D99)*G99%</f>
        <v>0</v>
      </c>
      <c r="I99" s="10">
        <f t="shared" si="30"/>
        <v>0</v>
      </c>
      <c r="J99" s="9"/>
      <c r="K99" s="11">
        <f t="shared" si="35"/>
        <v>1856</v>
      </c>
      <c r="L99" s="9">
        <v>0</v>
      </c>
      <c r="M99" s="10">
        <f t="shared" si="33"/>
        <v>186</v>
      </c>
      <c r="N99" s="9">
        <v>0</v>
      </c>
      <c r="O99" s="55">
        <v>0</v>
      </c>
      <c r="P99" s="9">
        <v>0</v>
      </c>
      <c r="Q99" s="9">
        <v>0</v>
      </c>
      <c r="R99" s="9">
        <v>0</v>
      </c>
      <c r="S99" s="10">
        <f t="shared" si="46"/>
        <v>186</v>
      </c>
      <c r="T99" s="10">
        <f t="shared" si="32"/>
        <v>1670</v>
      </c>
      <c r="U99" s="9"/>
      <c r="V99" s="9"/>
      <c r="W99" s="12"/>
    </row>
    <row r="100" spans="1:23" ht="22.5" customHeight="1" x14ac:dyDescent="0.25">
      <c r="A100" s="52">
        <v>40787</v>
      </c>
      <c r="B100" s="9">
        <f>B98</f>
        <v>13260</v>
      </c>
      <c r="C100" s="78">
        <v>58</v>
      </c>
      <c r="D100" s="10">
        <f t="shared" si="34"/>
        <v>7691</v>
      </c>
      <c r="E100" s="78">
        <v>0</v>
      </c>
      <c r="F100" s="10">
        <f t="shared" si="39"/>
        <v>0</v>
      </c>
      <c r="G100" s="78">
        <v>0</v>
      </c>
      <c r="H100" s="10">
        <f t="shared" si="40"/>
        <v>0</v>
      </c>
      <c r="I100" s="10">
        <f t="shared" si="30"/>
        <v>1326</v>
      </c>
      <c r="J100" s="9"/>
      <c r="K100" s="11">
        <f t="shared" si="35"/>
        <v>22277</v>
      </c>
      <c r="L100" s="9">
        <v>0</v>
      </c>
      <c r="M100" s="10">
        <f t="shared" si="33"/>
        <v>2095</v>
      </c>
      <c r="N100" s="9">
        <f>N98</f>
        <v>900</v>
      </c>
      <c r="O100" s="55">
        <v>13.91</v>
      </c>
      <c r="P100" s="9">
        <f>P98</f>
        <v>0</v>
      </c>
      <c r="Q100" s="9">
        <v>0</v>
      </c>
      <c r="R100" s="9">
        <v>0</v>
      </c>
      <c r="S100" s="17">
        <f t="shared" si="46"/>
        <v>3008.91</v>
      </c>
      <c r="T100" s="17">
        <f t="shared" ref="T100:T131" si="49">K100-S100</f>
        <v>19268.09</v>
      </c>
      <c r="U100" s="19"/>
      <c r="V100" s="9"/>
      <c r="W100" s="12"/>
    </row>
    <row r="101" spans="1:23" ht="22.5" customHeight="1" x14ac:dyDescent="0.25">
      <c r="A101" s="52">
        <v>40817</v>
      </c>
      <c r="B101" s="9">
        <f>B100</f>
        <v>13260</v>
      </c>
      <c r="C101" s="78">
        <v>58</v>
      </c>
      <c r="D101" s="10">
        <f t="shared" si="34"/>
        <v>7691</v>
      </c>
      <c r="E101" s="78">
        <v>0</v>
      </c>
      <c r="F101" s="10">
        <f t="shared" si="39"/>
        <v>0</v>
      </c>
      <c r="G101" s="78">
        <v>0</v>
      </c>
      <c r="H101" s="10">
        <f t="shared" si="40"/>
        <v>0</v>
      </c>
      <c r="I101" s="10">
        <f t="shared" si="30"/>
        <v>1326</v>
      </c>
      <c r="J101" s="9"/>
      <c r="K101" s="11">
        <f t="shared" si="35"/>
        <v>22277</v>
      </c>
      <c r="L101" s="9">
        <v>0</v>
      </c>
      <c r="M101" s="10">
        <f t="shared" si="33"/>
        <v>2095</v>
      </c>
      <c r="N101" s="9">
        <f>N100</f>
        <v>900</v>
      </c>
      <c r="O101" s="55">
        <v>13.91</v>
      </c>
      <c r="P101" s="9">
        <f>P100</f>
        <v>0</v>
      </c>
      <c r="Q101" s="9">
        <v>0</v>
      </c>
      <c r="R101" s="9">
        <v>0</v>
      </c>
      <c r="S101" s="17">
        <f t="shared" si="46"/>
        <v>3008.91</v>
      </c>
      <c r="T101" s="17">
        <f t="shared" si="49"/>
        <v>19268.09</v>
      </c>
      <c r="U101" s="19"/>
      <c r="V101" s="9"/>
      <c r="W101" s="12"/>
    </row>
    <row r="102" spans="1:23" ht="22.5" customHeight="1" x14ac:dyDescent="0.25">
      <c r="A102" s="52" t="s">
        <v>45</v>
      </c>
      <c r="B102" s="9">
        <v>0</v>
      </c>
      <c r="C102" s="78">
        <v>0</v>
      </c>
      <c r="D102" s="10">
        <f t="shared" si="34"/>
        <v>0</v>
      </c>
      <c r="E102" s="78">
        <v>0</v>
      </c>
      <c r="F102" s="10">
        <f t="shared" si="39"/>
        <v>0</v>
      </c>
      <c r="G102" s="78">
        <v>0</v>
      </c>
      <c r="H102" s="10">
        <f t="shared" si="40"/>
        <v>0</v>
      </c>
      <c r="I102" s="10">
        <f t="shared" si="30"/>
        <v>0</v>
      </c>
      <c r="J102" s="9">
        <v>3387</v>
      </c>
      <c r="K102" s="11">
        <f t="shared" si="35"/>
        <v>3387</v>
      </c>
      <c r="L102" s="9">
        <v>0</v>
      </c>
      <c r="M102" s="10">
        <f t="shared" si="33"/>
        <v>0</v>
      </c>
      <c r="N102" s="9">
        <v>0</v>
      </c>
      <c r="O102" s="55">
        <v>0</v>
      </c>
      <c r="P102" s="9">
        <v>0</v>
      </c>
      <c r="Q102" s="9">
        <v>0</v>
      </c>
      <c r="R102" s="9">
        <v>0</v>
      </c>
      <c r="S102" s="10">
        <f t="shared" si="46"/>
        <v>0</v>
      </c>
      <c r="T102" s="10">
        <f t="shared" si="49"/>
        <v>3387</v>
      </c>
      <c r="U102" s="9"/>
      <c r="V102" s="9"/>
      <c r="W102" s="12"/>
    </row>
    <row r="103" spans="1:23" ht="22.5" customHeight="1" x14ac:dyDescent="0.25">
      <c r="A103" s="52">
        <v>40848</v>
      </c>
      <c r="B103" s="9">
        <f>B101</f>
        <v>13260</v>
      </c>
      <c r="C103" s="78">
        <v>58</v>
      </c>
      <c r="D103" s="10">
        <f t="shared" si="34"/>
        <v>7691</v>
      </c>
      <c r="E103" s="78">
        <v>0</v>
      </c>
      <c r="F103" s="10">
        <f t="shared" si="39"/>
        <v>0</v>
      </c>
      <c r="G103" s="78">
        <v>0</v>
      </c>
      <c r="H103" s="10">
        <f t="shared" si="40"/>
        <v>0</v>
      </c>
      <c r="I103" s="10">
        <f t="shared" si="30"/>
        <v>1326</v>
      </c>
      <c r="J103" s="9"/>
      <c r="K103" s="11">
        <f t="shared" si="35"/>
        <v>22277</v>
      </c>
      <c r="L103" s="9">
        <v>0</v>
      </c>
      <c r="M103" s="10">
        <f t="shared" si="33"/>
        <v>2095</v>
      </c>
      <c r="N103" s="9">
        <f>N101</f>
        <v>900</v>
      </c>
      <c r="O103" s="55">
        <v>13.91</v>
      </c>
      <c r="P103" s="9">
        <f>P101</f>
        <v>0</v>
      </c>
      <c r="Q103" s="9">
        <v>0</v>
      </c>
      <c r="R103" s="9">
        <v>0</v>
      </c>
      <c r="S103" s="17">
        <f t="shared" si="46"/>
        <v>3008.91</v>
      </c>
      <c r="T103" s="17">
        <f t="shared" si="49"/>
        <v>19268.09</v>
      </c>
      <c r="U103" s="19"/>
      <c r="V103" s="9"/>
      <c r="W103" s="12"/>
    </row>
    <row r="104" spans="1:23" ht="22.5" customHeight="1" x14ac:dyDescent="0.25">
      <c r="A104" s="52">
        <v>40878</v>
      </c>
      <c r="B104" s="9">
        <f>B103</f>
        <v>13260</v>
      </c>
      <c r="C104" s="78">
        <v>58</v>
      </c>
      <c r="D104" s="10">
        <f t="shared" si="34"/>
        <v>7691</v>
      </c>
      <c r="E104" s="78">
        <v>0</v>
      </c>
      <c r="F104" s="10">
        <f t="shared" si="39"/>
        <v>0</v>
      </c>
      <c r="G104" s="78">
        <v>0</v>
      </c>
      <c r="H104" s="10">
        <f t="shared" si="40"/>
        <v>0</v>
      </c>
      <c r="I104" s="10">
        <f t="shared" si="30"/>
        <v>1326</v>
      </c>
      <c r="J104" s="9"/>
      <c r="K104" s="11">
        <f t="shared" si="35"/>
        <v>22277</v>
      </c>
      <c r="L104" s="9">
        <v>0</v>
      </c>
      <c r="M104" s="10">
        <f t="shared" si="33"/>
        <v>2095</v>
      </c>
      <c r="N104" s="9">
        <f>N103</f>
        <v>900</v>
      </c>
      <c r="O104" s="55">
        <v>13.91</v>
      </c>
      <c r="P104" s="9">
        <f>P103</f>
        <v>0</v>
      </c>
      <c r="Q104" s="9">
        <v>0</v>
      </c>
      <c r="R104" s="9">
        <v>0</v>
      </c>
      <c r="S104" s="17">
        <f t="shared" si="46"/>
        <v>3008.91</v>
      </c>
      <c r="T104" s="17">
        <f t="shared" si="49"/>
        <v>19268.09</v>
      </c>
      <c r="U104" s="19"/>
      <c r="V104" s="9"/>
      <c r="W104" s="12"/>
    </row>
    <row r="105" spans="1:23" ht="22.5" customHeight="1" x14ac:dyDescent="0.25">
      <c r="A105" s="52">
        <v>40909</v>
      </c>
      <c r="B105" s="9">
        <f>B104</f>
        <v>13260</v>
      </c>
      <c r="C105" s="78">
        <v>58</v>
      </c>
      <c r="D105" s="10">
        <f t="shared" si="34"/>
        <v>7691</v>
      </c>
      <c r="E105" s="78">
        <v>0</v>
      </c>
      <c r="F105" s="10">
        <f t="shared" si="39"/>
        <v>0</v>
      </c>
      <c r="G105" s="78">
        <v>0</v>
      </c>
      <c r="H105" s="10">
        <f t="shared" si="40"/>
        <v>0</v>
      </c>
      <c r="I105" s="10">
        <f t="shared" si="30"/>
        <v>1326</v>
      </c>
      <c r="J105" s="9"/>
      <c r="K105" s="11">
        <f t="shared" si="35"/>
        <v>22277</v>
      </c>
      <c r="L105" s="9">
        <v>0</v>
      </c>
      <c r="M105" s="10">
        <f t="shared" si="33"/>
        <v>2095</v>
      </c>
      <c r="N105" s="9">
        <f>N104</f>
        <v>900</v>
      </c>
      <c r="O105" s="55">
        <v>13.91</v>
      </c>
      <c r="P105" s="9">
        <f>P104</f>
        <v>0</v>
      </c>
      <c r="Q105" s="9">
        <v>0</v>
      </c>
      <c r="R105" s="9">
        <v>0</v>
      </c>
      <c r="S105" s="17">
        <f t="shared" si="46"/>
        <v>3008.91</v>
      </c>
      <c r="T105" s="17">
        <f t="shared" si="49"/>
        <v>19268.09</v>
      </c>
      <c r="U105" s="19"/>
      <c r="V105" s="9"/>
      <c r="W105" s="12"/>
    </row>
    <row r="106" spans="1:23" ht="22.5" customHeight="1" x14ac:dyDescent="0.25">
      <c r="A106" s="52">
        <v>40940</v>
      </c>
      <c r="B106" s="9">
        <f>B105</f>
        <v>13260</v>
      </c>
      <c r="C106" s="78">
        <v>58</v>
      </c>
      <c r="D106" s="10">
        <f t="shared" si="34"/>
        <v>7691</v>
      </c>
      <c r="E106" s="78">
        <v>0</v>
      </c>
      <c r="F106" s="10">
        <f t="shared" si="39"/>
        <v>0</v>
      </c>
      <c r="G106" s="78">
        <v>0</v>
      </c>
      <c r="H106" s="10">
        <f t="shared" si="40"/>
        <v>0</v>
      </c>
      <c r="I106" s="10">
        <f t="shared" si="30"/>
        <v>1326</v>
      </c>
      <c r="J106" s="9"/>
      <c r="K106" s="11">
        <f t="shared" si="35"/>
        <v>22277</v>
      </c>
      <c r="L106" s="9">
        <v>0</v>
      </c>
      <c r="M106" s="10">
        <f t="shared" si="33"/>
        <v>2095</v>
      </c>
      <c r="N106" s="9">
        <f>N105</f>
        <v>900</v>
      </c>
      <c r="O106" s="55">
        <v>13.91</v>
      </c>
      <c r="P106" s="9">
        <f>P105</f>
        <v>0</v>
      </c>
      <c r="Q106" s="9">
        <v>0</v>
      </c>
      <c r="R106" s="9">
        <v>0</v>
      </c>
      <c r="S106" s="17">
        <f t="shared" si="46"/>
        <v>3008.91</v>
      </c>
      <c r="T106" s="17">
        <f t="shared" si="49"/>
        <v>19268.09</v>
      </c>
      <c r="U106" s="19"/>
      <c r="V106" s="9"/>
      <c r="W106" s="12"/>
    </row>
    <row r="107" spans="1:23" ht="22.5" customHeight="1" x14ac:dyDescent="0.25">
      <c r="A107" s="52">
        <v>40969</v>
      </c>
      <c r="B107" s="9">
        <f>B106</f>
        <v>13260</v>
      </c>
      <c r="C107" s="78">
        <v>58</v>
      </c>
      <c r="D107" s="10">
        <f t="shared" si="34"/>
        <v>7691</v>
      </c>
      <c r="E107" s="78">
        <v>0</v>
      </c>
      <c r="F107" s="10">
        <f t="shared" si="39"/>
        <v>0</v>
      </c>
      <c r="G107" s="78">
        <v>0</v>
      </c>
      <c r="H107" s="10">
        <f t="shared" si="40"/>
        <v>0</v>
      </c>
      <c r="I107" s="10">
        <f t="shared" si="30"/>
        <v>1326</v>
      </c>
      <c r="J107" s="9"/>
      <c r="K107" s="11">
        <f t="shared" si="35"/>
        <v>22277</v>
      </c>
      <c r="L107" s="9">
        <v>0</v>
      </c>
      <c r="M107" s="10">
        <f t="shared" si="33"/>
        <v>2095</v>
      </c>
      <c r="N107" s="9">
        <f>N106</f>
        <v>900</v>
      </c>
      <c r="O107" s="55">
        <v>13.91</v>
      </c>
      <c r="P107" s="9">
        <f>P106</f>
        <v>0</v>
      </c>
      <c r="Q107" s="9">
        <v>0</v>
      </c>
      <c r="R107" s="9">
        <v>0</v>
      </c>
      <c r="S107" s="17">
        <f t="shared" si="46"/>
        <v>3008.91</v>
      </c>
      <c r="T107" s="17">
        <f t="shared" si="49"/>
        <v>19268.09</v>
      </c>
      <c r="U107" s="19"/>
      <c r="V107" s="9"/>
      <c r="W107" s="12"/>
    </row>
    <row r="108" spans="1:23" ht="22.5" customHeight="1" x14ac:dyDescent="0.25">
      <c r="A108" s="52" t="s">
        <v>44</v>
      </c>
      <c r="B108" s="9"/>
      <c r="C108" s="78">
        <f>C109-C107</f>
        <v>7</v>
      </c>
      <c r="D108" s="10">
        <f>(D109-D107)*3</f>
        <v>2784</v>
      </c>
      <c r="E108" s="78">
        <v>0</v>
      </c>
      <c r="F108" s="10">
        <f t="shared" si="39"/>
        <v>0</v>
      </c>
      <c r="G108" s="78">
        <v>0</v>
      </c>
      <c r="H108" s="10">
        <f t="shared" si="40"/>
        <v>0</v>
      </c>
      <c r="I108" s="10">
        <f t="shared" si="30"/>
        <v>0</v>
      </c>
      <c r="J108" s="9"/>
      <c r="K108" s="11">
        <f t="shared" si="35"/>
        <v>2784</v>
      </c>
      <c r="L108" s="9">
        <v>0</v>
      </c>
      <c r="M108" s="10">
        <f t="shared" si="33"/>
        <v>278</v>
      </c>
      <c r="N108" s="9"/>
      <c r="O108" s="55">
        <v>0</v>
      </c>
      <c r="P108" s="9"/>
      <c r="Q108" s="9">
        <v>0</v>
      </c>
      <c r="R108" s="9">
        <v>0</v>
      </c>
      <c r="S108" s="10">
        <f t="shared" si="46"/>
        <v>278</v>
      </c>
      <c r="T108" s="10">
        <f t="shared" si="49"/>
        <v>2506</v>
      </c>
      <c r="U108" s="19"/>
      <c r="V108" s="9"/>
      <c r="W108" s="12"/>
    </row>
    <row r="109" spans="1:23" ht="22.5" customHeight="1" x14ac:dyDescent="0.25">
      <c r="A109" s="52">
        <v>41000</v>
      </c>
      <c r="B109" s="9">
        <f>B107</f>
        <v>13260</v>
      </c>
      <c r="C109" s="78">
        <v>65</v>
      </c>
      <c r="D109" s="10">
        <f t="shared" si="34"/>
        <v>8619</v>
      </c>
      <c r="E109" s="78">
        <v>0</v>
      </c>
      <c r="F109" s="10">
        <f t="shared" si="39"/>
        <v>0</v>
      </c>
      <c r="G109" s="78">
        <v>0</v>
      </c>
      <c r="H109" s="10">
        <f t="shared" si="40"/>
        <v>0</v>
      </c>
      <c r="I109" s="10">
        <f t="shared" si="30"/>
        <v>1326</v>
      </c>
      <c r="J109" s="9"/>
      <c r="K109" s="11">
        <f t="shared" si="35"/>
        <v>23205</v>
      </c>
      <c r="L109" s="9">
        <v>0</v>
      </c>
      <c r="M109" s="10">
        <f t="shared" si="33"/>
        <v>2188</v>
      </c>
      <c r="N109" s="9">
        <f>N107</f>
        <v>900</v>
      </c>
      <c r="O109" s="55">
        <v>13.91</v>
      </c>
      <c r="P109" s="9">
        <f>P107</f>
        <v>0</v>
      </c>
      <c r="Q109" s="9">
        <v>0</v>
      </c>
      <c r="R109" s="9">
        <v>247.19</v>
      </c>
      <c r="S109" s="17">
        <f t="shared" si="46"/>
        <v>3349.1</v>
      </c>
      <c r="T109" s="17">
        <f t="shared" si="49"/>
        <v>19855.900000000001</v>
      </c>
      <c r="U109" s="19"/>
      <c r="V109" s="9"/>
      <c r="W109" s="12"/>
    </row>
    <row r="110" spans="1:23" ht="22.5" customHeight="1" x14ac:dyDescent="0.25">
      <c r="A110" s="52">
        <v>41030</v>
      </c>
      <c r="B110" s="9">
        <f>B109</f>
        <v>13260</v>
      </c>
      <c r="C110" s="78">
        <v>65</v>
      </c>
      <c r="D110" s="10">
        <f t="shared" si="34"/>
        <v>8619</v>
      </c>
      <c r="E110" s="78">
        <v>0</v>
      </c>
      <c r="F110" s="10">
        <f t="shared" si="39"/>
        <v>0</v>
      </c>
      <c r="G110" s="78">
        <v>0</v>
      </c>
      <c r="H110" s="10">
        <f t="shared" si="40"/>
        <v>0</v>
      </c>
      <c r="I110" s="10">
        <f t="shared" si="30"/>
        <v>1326</v>
      </c>
      <c r="J110" s="9"/>
      <c r="K110" s="11">
        <f t="shared" si="35"/>
        <v>23205</v>
      </c>
      <c r="L110" s="9">
        <v>0</v>
      </c>
      <c r="M110" s="10">
        <f t="shared" si="33"/>
        <v>2188</v>
      </c>
      <c r="N110" s="9">
        <f>N109</f>
        <v>900</v>
      </c>
      <c r="O110" s="55">
        <v>13.91</v>
      </c>
      <c r="P110" s="9">
        <f>P109</f>
        <v>0</v>
      </c>
      <c r="Q110" s="9">
        <v>0</v>
      </c>
      <c r="R110" s="9">
        <v>0</v>
      </c>
      <c r="S110" s="17">
        <f t="shared" si="46"/>
        <v>3101.91</v>
      </c>
      <c r="T110" s="17">
        <f t="shared" si="49"/>
        <v>20103.09</v>
      </c>
      <c r="U110" s="19"/>
      <c r="V110" s="9"/>
      <c r="W110" s="12"/>
    </row>
    <row r="111" spans="1:23" ht="22.5" customHeight="1" x14ac:dyDescent="0.25">
      <c r="A111" s="52">
        <v>41061</v>
      </c>
      <c r="B111" s="9">
        <f>B110</f>
        <v>13260</v>
      </c>
      <c r="C111" s="78">
        <v>65</v>
      </c>
      <c r="D111" s="10">
        <f t="shared" si="34"/>
        <v>8619</v>
      </c>
      <c r="E111" s="78">
        <v>0</v>
      </c>
      <c r="F111" s="10">
        <f t="shared" si="39"/>
        <v>0</v>
      </c>
      <c r="G111" s="78">
        <v>0</v>
      </c>
      <c r="H111" s="10">
        <f t="shared" si="40"/>
        <v>0</v>
      </c>
      <c r="I111" s="10">
        <f t="shared" si="30"/>
        <v>1326</v>
      </c>
      <c r="J111" s="9"/>
      <c r="K111" s="11">
        <f t="shared" si="35"/>
        <v>23205</v>
      </c>
      <c r="L111" s="9">
        <v>0</v>
      </c>
      <c r="M111" s="10">
        <f t="shared" si="33"/>
        <v>2188</v>
      </c>
      <c r="N111" s="9">
        <f>N110</f>
        <v>900</v>
      </c>
      <c r="O111" s="55">
        <v>13.91</v>
      </c>
      <c r="P111" s="9">
        <f>P110</f>
        <v>0</v>
      </c>
      <c r="Q111" s="9">
        <v>0</v>
      </c>
      <c r="R111" s="9">
        <v>0</v>
      </c>
      <c r="S111" s="17">
        <f t="shared" si="46"/>
        <v>3101.91</v>
      </c>
      <c r="T111" s="17">
        <f t="shared" si="49"/>
        <v>20103.09</v>
      </c>
      <c r="U111" s="19"/>
      <c r="V111" s="9"/>
      <c r="W111" s="12"/>
    </row>
    <row r="112" spans="1:23" ht="22.5" customHeight="1" x14ac:dyDescent="0.25">
      <c r="A112" s="52">
        <v>41091</v>
      </c>
      <c r="B112" s="9">
        <f>CEILING(ROUNDUP((B111*1.03),0),10)</f>
        <v>13660</v>
      </c>
      <c r="C112" s="78">
        <v>65</v>
      </c>
      <c r="D112" s="10">
        <f t="shared" si="34"/>
        <v>8879</v>
      </c>
      <c r="E112" s="78">
        <v>0</v>
      </c>
      <c r="F112" s="10">
        <f t="shared" si="39"/>
        <v>0</v>
      </c>
      <c r="G112" s="78">
        <v>0</v>
      </c>
      <c r="H112" s="10">
        <f t="shared" si="40"/>
        <v>0</v>
      </c>
      <c r="I112" s="10">
        <f t="shared" si="30"/>
        <v>1366</v>
      </c>
      <c r="J112" s="9"/>
      <c r="K112" s="11">
        <f t="shared" si="35"/>
        <v>23905</v>
      </c>
      <c r="L112" s="9">
        <v>0</v>
      </c>
      <c r="M112" s="10">
        <f t="shared" si="33"/>
        <v>2254</v>
      </c>
      <c r="N112" s="9">
        <f>N111</f>
        <v>900</v>
      </c>
      <c r="O112" s="55">
        <v>13.91</v>
      </c>
      <c r="P112" s="9">
        <f>P111</f>
        <v>0</v>
      </c>
      <c r="Q112" s="9">
        <v>0</v>
      </c>
      <c r="R112" s="9">
        <v>0</v>
      </c>
      <c r="S112" s="17">
        <f t="shared" si="46"/>
        <v>3167.91</v>
      </c>
      <c r="T112" s="17">
        <f t="shared" si="49"/>
        <v>20737.09</v>
      </c>
      <c r="U112" s="19"/>
      <c r="V112" s="9"/>
      <c r="W112" s="12"/>
    </row>
    <row r="113" spans="1:23" ht="22.5" customHeight="1" x14ac:dyDescent="0.25">
      <c r="A113" s="52">
        <v>41122</v>
      </c>
      <c r="B113" s="9">
        <f>B112</f>
        <v>13660</v>
      </c>
      <c r="C113" s="78">
        <v>65</v>
      </c>
      <c r="D113" s="10">
        <f t="shared" si="34"/>
        <v>8879</v>
      </c>
      <c r="E113" s="78">
        <v>0</v>
      </c>
      <c r="F113" s="10">
        <f t="shared" si="39"/>
        <v>0</v>
      </c>
      <c r="G113" s="78">
        <v>0</v>
      </c>
      <c r="H113" s="10">
        <f t="shared" si="40"/>
        <v>0</v>
      </c>
      <c r="I113" s="10">
        <f t="shared" si="30"/>
        <v>1366</v>
      </c>
      <c r="J113" s="9"/>
      <c r="K113" s="11">
        <f t="shared" si="35"/>
        <v>23905</v>
      </c>
      <c r="L113" s="9">
        <v>0</v>
      </c>
      <c r="M113" s="10">
        <f t="shared" si="33"/>
        <v>2254</v>
      </c>
      <c r="N113" s="9">
        <f>N112</f>
        <v>900</v>
      </c>
      <c r="O113" s="55">
        <v>13.91</v>
      </c>
      <c r="P113" s="9">
        <f>P112</f>
        <v>0</v>
      </c>
      <c r="Q113" s="9">
        <v>0</v>
      </c>
      <c r="R113" s="9">
        <v>0</v>
      </c>
      <c r="S113" s="17">
        <f t="shared" si="46"/>
        <v>3167.91</v>
      </c>
      <c r="T113" s="17">
        <f t="shared" si="49"/>
        <v>20737.09</v>
      </c>
      <c r="U113" s="19"/>
      <c r="V113" s="9"/>
      <c r="W113" s="12"/>
    </row>
    <row r="114" spans="1:23" ht="22.5" customHeight="1" x14ac:dyDescent="0.25">
      <c r="A114" s="52">
        <v>41153</v>
      </c>
      <c r="B114" s="9">
        <f>B113</f>
        <v>13660</v>
      </c>
      <c r="C114" s="78">
        <v>65</v>
      </c>
      <c r="D114" s="10">
        <f t="shared" si="34"/>
        <v>8879</v>
      </c>
      <c r="E114" s="78">
        <v>0</v>
      </c>
      <c r="F114" s="10">
        <f t="shared" si="39"/>
        <v>0</v>
      </c>
      <c r="G114" s="78">
        <v>0</v>
      </c>
      <c r="H114" s="10">
        <f t="shared" si="40"/>
        <v>0</v>
      </c>
      <c r="I114" s="10">
        <f t="shared" si="30"/>
        <v>1366</v>
      </c>
      <c r="J114" s="9"/>
      <c r="K114" s="11">
        <f t="shared" si="35"/>
        <v>23905</v>
      </c>
      <c r="L114" s="9">
        <v>0</v>
      </c>
      <c r="M114" s="10">
        <f t="shared" si="33"/>
        <v>2254</v>
      </c>
      <c r="N114" s="9">
        <f>N113</f>
        <v>900</v>
      </c>
      <c r="O114" s="55">
        <v>0</v>
      </c>
      <c r="P114" s="9">
        <f>P113</f>
        <v>0</v>
      </c>
      <c r="Q114" s="9">
        <v>0</v>
      </c>
      <c r="R114" s="9">
        <v>0</v>
      </c>
      <c r="S114" s="10">
        <f t="shared" si="46"/>
        <v>3154</v>
      </c>
      <c r="T114" s="10">
        <f t="shared" si="49"/>
        <v>20751</v>
      </c>
      <c r="U114" s="9"/>
      <c r="V114" s="9"/>
      <c r="W114" s="12"/>
    </row>
    <row r="115" spans="1:23" ht="22.5" customHeight="1" x14ac:dyDescent="0.25">
      <c r="A115" s="52" t="s">
        <v>38</v>
      </c>
      <c r="B115" s="9">
        <v>0</v>
      </c>
      <c r="C115" s="78">
        <v>7</v>
      </c>
      <c r="D115" s="10">
        <f>(D116-D114)*3</f>
        <v>2868</v>
      </c>
      <c r="E115" s="78">
        <v>0</v>
      </c>
      <c r="F115" s="10">
        <f t="shared" si="39"/>
        <v>0</v>
      </c>
      <c r="G115" s="78">
        <v>0</v>
      </c>
      <c r="H115" s="10">
        <f t="shared" si="40"/>
        <v>0</v>
      </c>
      <c r="I115" s="10">
        <f t="shared" si="30"/>
        <v>0</v>
      </c>
      <c r="J115" s="9"/>
      <c r="K115" s="11">
        <f t="shared" si="35"/>
        <v>2868</v>
      </c>
      <c r="L115" s="9">
        <v>0</v>
      </c>
      <c r="M115" s="10">
        <f t="shared" si="33"/>
        <v>287</v>
      </c>
      <c r="N115" s="9">
        <v>0</v>
      </c>
      <c r="O115" s="55">
        <v>0</v>
      </c>
      <c r="P115" s="9">
        <v>0</v>
      </c>
      <c r="Q115" s="9">
        <v>0</v>
      </c>
      <c r="R115" s="9">
        <v>0</v>
      </c>
      <c r="S115" s="10">
        <f t="shared" si="46"/>
        <v>287</v>
      </c>
      <c r="T115" s="10">
        <f t="shared" si="49"/>
        <v>2581</v>
      </c>
      <c r="U115" s="9"/>
      <c r="V115" s="9"/>
      <c r="W115" s="12"/>
    </row>
    <row r="116" spans="1:23" ht="22.5" customHeight="1" x14ac:dyDescent="0.25">
      <c r="A116" s="52">
        <v>41183</v>
      </c>
      <c r="B116" s="9">
        <f>B114</f>
        <v>13660</v>
      </c>
      <c r="C116" s="78">
        <v>72</v>
      </c>
      <c r="D116" s="10">
        <f t="shared" si="34"/>
        <v>9835</v>
      </c>
      <c r="E116" s="78">
        <v>0</v>
      </c>
      <c r="F116" s="10">
        <f t="shared" si="39"/>
        <v>0</v>
      </c>
      <c r="G116" s="78">
        <v>0</v>
      </c>
      <c r="H116" s="10">
        <f t="shared" si="40"/>
        <v>0</v>
      </c>
      <c r="I116" s="10">
        <f t="shared" si="30"/>
        <v>1366</v>
      </c>
      <c r="J116" s="9"/>
      <c r="K116" s="11">
        <f t="shared" si="35"/>
        <v>24861</v>
      </c>
      <c r="L116" s="9">
        <v>0</v>
      </c>
      <c r="M116" s="10">
        <f t="shared" si="33"/>
        <v>2350</v>
      </c>
      <c r="N116" s="9">
        <f>N114</f>
        <v>900</v>
      </c>
      <c r="O116" s="55">
        <v>0</v>
      </c>
      <c r="P116" s="9">
        <f>P114</f>
        <v>0</v>
      </c>
      <c r="Q116" s="9">
        <v>0</v>
      </c>
      <c r="R116" s="9">
        <v>0</v>
      </c>
      <c r="S116" s="10">
        <f t="shared" si="46"/>
        <v>3250</v>
      </c>
      <c r="T116" s="10">
        <f t="shared" si="49"/>
        <v>21611</v>
      </c>
      <c r="U116" s="9"/>
      <c r="V116" s="9"/>
      <c r="W116" s="12"/>
    </row>
    <row r="117" spans="1:23" ht="22.5" customHeight="1" x14ac:dyDescent="0.25">
      <c r="A117" s="52" t="s">
        <v>45</v>
      </c>
      <c r="B117" s="9">
        <v>0</v>
      </c>
      <c r="C117" s="78">
        <v>0</v>
      </c>
      <c r="D117" s="10">
        <f t="shared" si="34"/>
        <v>0</v>
      </c>
      <c r="E117" s="78">
        <v>0</v>
      </c>
      <c r="F117" s="10">
        <f t="shared" si="39"/>
        <v>0</v>
      </c>
      <c r="G117" s="78">
        <v>0</v>
      </c>
      <c r="H117" s="10">
        <f t="shared" si="40"/>
        <v>0</v>
      </c>
      <c r="I117" s="10">
        <f t="shared" si="30"/>
        <v>0</v>
      </c>
      <c r="J117" s="9">
        <v>3387</v>
      </c>
      <c r="K117" s="11">
        <f t="shared" si="35"/>
        <v>3387</v>
      </c>
      <c r="L117" s="9">
        <v>0</v>
      </c>
      <c r="M117" s="10">
        <f t="shared" si="33"/>
        <v>0</v>
      </c>
      <c r="N117" s="9">
        <v>0</v>
      </c>
      <c r="O117" s="55">
        <v>0</v>
      </c>
      <c r="P117" s="9">
        <v>0</v>
      </c>
      <c r="Q117" s="9">
        <v>0</v>
      </c>
      <c r="R117" s="9">
        <v>0</v>
      </c>
      <c r="S117" s="10">
        <f t="shared" si="46"/>
        <v>0</v>
      </c>
      <c r="T117" s="10">
        <f t="shared" si="49"/>
        <v>3387</v>
      </c>
      <c r="U117" s="9"/>
      <c r="V117" s="9"/>
      <c r="W117" s="12"/>
    </row>
    <row r="118" spans="1:23" ht="22.5" customHeight="1" x14ac:dyDescent="0.25">
      <c r="A118" s="52">
        <v>41214</v>
      </c>
      <c r="B118" s="9">
        <f>B116</f>
        <v>13660</v>
      </c>
      <c r="C118" s="78">
        <v>72</v>
      </c>
      <c r="D118" s="10">
        <f t="shared" si="34"/>
        <v>9835</v>
      </c>
      <c r="E118" s="78">
        <v>0</v>
      </c>
      <c r="F118" s="10">
        <f t="shared" si="39"/>
        <v>0</v>
      </c>
      <c r="G118" s="78">
        <v>0</v>
      </c>
      <c r="H118" s="10">
        <f t="shared" si="40"/>
        <v>0</v>
      </c>
      <c r="I118" s="10">
        <f t="shared" si="30"/>
        <v>1366</v>
      </c>
      <c r="J118" s="9"/>
      <c r="K118" s="11">
        <f t="shared" si="35"/>
        <v>24861</v>
      </c>
      <c r="L118" s="9">
        <v>0</v>
      </c>
      <c r="M118" s="10">
        <f t="shared" si="33"/>
        <v>2350</v>
      </c>
      <c r="N118" s="9">
        <f>N116</f>
        <v>900</v>
      </c>
      <c r="O118" s="55">
        <v>0</v>
      </c>
      <c r="P118" s="9">
        <f>P116</f>
        <v>0</v>
      </c>
      <c r="Q118" s="9">
        <v>0</v>
      </c>
      <c r="R118" s="9">
        <v>0</v>
      </c>
      <c r="S118" s="10">
        <f t="shared" si="46"/>
        <v>3250</v>
      </c>
      <c r="T118" s="10">
        <f t="shared" si="49"/>
        <v>21611</v>
      </c>
      <c r="U118" s="9"/>
      <c r="V118" s="9"/>
      <c r="W118" s="12"/>
    </row>
    <row r="119" spans="1:23" ht="22.5" customHeight="1" x14ac:dyDescent="0.25">
      <c r="A119" s="52">
        <v>41244</v>
      </c>
      <c r="B119" s="9">
        <f>B118</f>
        <v>13660</v>
      </c>
      <c r="C119" s="78">
        <v>72</v>
      </c>
      <c r="D119" s="10">
        <f t="shared" si="34"/>
        <v>9835</v>
      </c>
      <c r="E119" s="78">
        <v>0</v>
      </c>
      <c r="F119" s="10">
        <f t="shared" si="39"/>
        <v>0</v>
      </c>
      <c r="G119" s="78">
        <v>0</v>
      </c>
      <c r="H119" s="10">
        <f t="shared" si="40"/>
        <v>0</v>
      </c>
      <c r="I119" s="10">
        <f t="shared" si="30"/>
        <v>1366</v>
      </c>
      <c r="J119" s="9"/>
      <c r="K119" s="11">
        <f t="shared" si="35"/>
        <v>24861</v>
      </c>
      <c r="L119" s="9">
        <v>0</v>
      </c>
      <c r="M119" s="10">
        <f t="shared" si="33"/>
        <v>2350</v>
      </c>
      <c r="N119" s="9">
        <f>N118</f>
        <v>900</v>
      </c>
      <c r="O119" s="55">
        <v>0</v>
      </c>
      <c r="P119" s="9">
        <f>P118</f>
        <v>0</v>
      </c>
      <c r="Q119" s="9">
        <v>0</v>
      </c>
      <c r="R119" s="9">
        <v>0</v>
      </c>
      <c r="S119" s="10">
        <f t="shared" si="46"/>
        <v>3250</v>
      </c>
      <c r="T119" s="10">
        <f t="shared" si="49"/>
        <v>21611</v>
      </c>
      <c r="U119" s="9"/>
      <c r="V119" s="9"/>
      <c r="W119" s="12"/>
    </row>
    <row r="120" spans="1:23" ht="22.5" customHeight="1" x14ac:dyDescent="0.25">
      <c r="A120" s="52">
        <v>41275</v>
      </c>
      <c r="B120" s="9">
        <f>B119</f>
        <v>13660</v>
      </c>
      <c r="C120" s="78">
        <v>72</v>
      </c>
      <c r="D120" s="10">
        <f t="shared" si="34"/>
        <v>9835</v>
      </c>
      <c r="E120" s="78">
        <v>0</v>
      </c>
      <c r="F120" s="10">
        <f t="shared" si="39"/>
        <v>0</v>
      </c>
      <c r="G120" s="78">
        <v>0</v>
      </c>
      <c r="H120" s="10">
        <f t="shared" si="40"/>
        <v>0</v>
      </c>
      <c r="I120" s="10">
        <f t="shared" si="30"/>
        <v>1366</v>
      </c>
      <c r="J120" s="9"/>
      <c r="K120" s="11">
        <f t="shared" si="35"/>
        <v>24861</v>
      </c>
      <c r="L120" s="9">
        <v>0</v>
      </c>
      <c r="M120" s="10">
        <f t="shared" si="33"/>
        <v>2350</v>
      </c>
      <c r="N120" s="9">
        <f>N119</f>
        <v>900</v>
      </c>
      <c r="O120" s="55">
        <v>0</v>
      </c>
      <c r="P120" s="9">
        <f>P119</f>
        <v>0</v>
      </c>
      <c r="Q120" s="9">
        <v>0</v>
      </c>
      <c r="R120" s="9">
        <v>0</v>
      </c>
      <c r="S120" s="10">
        <f t="shared" ref="S120:S151" si="50">SUM(L120:R120)</f>
        <v>3250</v>
      </c>
      <c r="T120" s="10">
        <f t="shared" si="49"/>
        <v>21611</v>
      </c>
      <c r="U120" s="9"/>
      <c r="V120" s="9"/>
      <c r="W120" s="12"/>
    </row>
    <row r="121" spans="1:23" ht="22.5" customHeight="1" x14ac:dyDescent="0.25">
      <c r="A121" s="52">
        <v>41306</v>
      </c>
      <c r="B121" s="9">
        <f>B120</f>
        <v>13660</v>
      </c>
      <c r="C121" s="78">
        <v>72</v>
      </c>
      <c r="D121" s="10">
        <f t="shared" si="34"/>
        <v>9835</v>
      </c>
      <c r="E121" s="78">
        <v>0</v>
      </c>
      <c r="F121" s="10">
        <f t="shared" si="39"/>
        <v>0</v>
      </c>
      <c r="G121" s="78">
        <v>0</v>
      </c>
      <c r="H121" s="10">
        <f t="shared" si="40"/>
        <v>0</v>
      </c>
      <c r="I121" s="10">
        <f t="shared" si="30"/>
        <v>1366</v>
      </c>
      <c r="J121" s="9"/>
      <c r="K121" s="11">
        <f t="shared" si="35"/>
        <v>24861</v>
      </c>
      <c r="L121" s="9">
        <v>0</v>
      </c>
      <c r="M121" s="10">
        <f t="shared" si="33"/>
        <v>2350</v>
      </c>
      <c r="N121" s="9">
        <f>N120</f>
        <v>900</v>
      </c>
      <c r="O121" s="55">
        <v>0</v>
      </c>
      <c r="P121" s="9">
        <f>P120</f>
        <v>0</v>
      </c>
      <c r="Q121" s="9">
        <v>0</v>
      </c>
      <c r="R121" s="9">
        <v>0</v>
      </c>
      <c r="S121" s="10">
        <f t="shared" si="50"/>
        <v>3250</v>
      </c>
      <c r="T121" s="10">
        <f t="shared" si="49"/>
        <v>21611</v>
      </c>
      <c r="U121" s="9"/>
      <c r="V121" s="9"/>
      <c r="W121" s="12"/>
    </row>
    <row r="122" spans="1:23" ht="22.5" customHeight="1" x14ac:dyDescent="0.25">
      <c r="A122" s="52">
        <v>41334</v>
      </c>
      <c r="B122" s="9">
        <f>B121</f>
        <v>13660</v>
      </c>
      <c r="C122" s="78">
        <v>72</v>
      </c>
      <c r="D122" s="10">
        <f t="shared" si="34"/>
        <v>9835</v>
      </c>
      <c r="E122" s="78">
        <v>0</v>
      </c>
      <c r="F122" s="10">
        <f t="shared" si="39"/>
        <v>0</v>
      </c>
      <c r="G122" s="78">
        <v>0</v>
      </c>
      <c r="H122" s="10">
        <f t="shared" si="40"/>
        <v>0</v>
      </c>
      <c r="I122" s="10">
        <f t="shared" si="30"/>
        <v>1366</v>
      </c>
      <c r="J122" s="9"/>
      <c r="K122" s="11">
        <f t="shared" si="35"/>
        <v>24861</v>
      </c>
      <c r="L122" s="9">
        <v>0</v>
      </c>
      <c r="M122" s="10">
        <f t="shared" si="33"/>
        <v>2350</v>
      </c>
      <c r="N122" s="9">
        <f>N121</f>
        <v>900</v>
      </c>
      <c r="O122" s="55">
        <v>0</v>
      </c>
      <c r="P122" s="9">
        <f>P121</f>
        <v>0</v>
      </c>
      <c r="Q122" s="9">
        <v>0</v>
      </c>
      <c r="R122" s="9">
        <v>0</v>
      </c>
      <c r="S122" s="10">
        <f t="shared" si="50"/>
        <v>3250</v>
      </c>
      <c r="T122" s="10">
        <f t="shared" si="49"/>
        <v>21611</v>
      </c>
      <c r="U122" s="9"/>
      <c r="V122" s="9"/>
      <c r="W122" s="12"/>
    </row>
    <row r="123" spans="1:23" ht="22.5" customHeight="1" x14ac:dyDescent="0.25">
      <c r="A123" s="52" t="s">
        <v>13</v>
      </c>
      <c r="B123" s="9">
        <v>0</v>
      </c>
      <c r="C123" s="78">
        <v>8</v>
      </c>
      <c r="D123" s="10">
        <f>(D124-D122)*3</f>
        <v>3279</v>
      </c>
      <c r="E123" s="78">
        <v>0</v>
      </c>
      <c r="F123" s="10">
        <f t="shared" si="39"/>
        <v>0</v>
      </c>
      <c r="G123" s="78">
        <v>0</v>
      </c>
      <c r="H123" s="10">
        <f t="shared" si="40"/>
        <v>0</v>
      </c>
      <c r="I123" s="10">
        <f t="shared" si="30"/>
        <v>0</v>
      </c>
      <c r="J123" s="9"/>
      <c r="K123" s="11">
        <f t="shared" si="35"/>
        <v>3279</v>
      </c>
      <c r="L123" s="9">
        <v>0</v>
      </c>
      <c r="M123" s="10">
        <f t="shared" si="33"/>
        <v>328</v>
      </c>
      <c r="N123" s="9">
        <v>0</v>
      </c>
      <c r="O123" s="55">
        <v>0</v>
      </c>
      <c r="P123" s="9">
        <v>0</v>
      </c>
      <c r="Q123" s="9">
        <v>0</v>
      </c>
      <c r="R123" s="9">
        <v>0</v>
      </c>
      <c r="S123" s="10">
        <f t="shared" si="50"/>
        <v>328</v>
      </c>
      <c r="T123" s="10">
        <f t="shared" si="49"/>
        <v>2951</v>
      </c>
      <c r="U123" s="9"/>
      <c r="V123" s="9"/>
      <c r="W123" s="12"/>
    </row>
    <row r="124" spans="1:23" ht="22.5" customHeight="1" x14ac:dyDescent="0.25">
      <c r="A124" s="52">
        <v>41365</v>
      </c>
      <c r="B124" s="9">
        <f>B122</f>
        <v>13660</v>
      </c>
      <c r="C124" s="78">
        <v>80</v>
      </c>
      <c r="D124" s="10">
        <f t="shared" si="34"/>
        <v>10928</v>
      </c>
      <c r="E124" s="78">
        <v>0</v>
      </c>
      <c r="F124" s="10">
        <f t="shared" si="39"/>
        <v>0</v>
      </c>
      <c r="G124" s="78">
        <v>0</v>
      </c>
      <c r="H124" s="10">
        <f t="shared" si="40"/>
        <v>0</v>
      </c>
      <c r="I124" s="10">
        <f t="shared" si="30"/>
        <v>1366</v>
      </c>
      <c r="J124" s="9"/>
      <c r="K124" s="11">
        <f t="shared" si="35"/>
        <v>25954</v>
      </c>
      <c r="L124" s="9">
        <v>0</v>
      </c>
      <c r="M124" s="10">
        <f t="shared" si="33"/>
        <v>2459</v>
      </c>
      <c r="N124" s="9">
        <f>N122</f>
        <v>900</v>
      </c>
      <c r="O124" s="55">
        <v>0</v>
      </c>
      <c r="P124" s="9">
        <f>P122</f>
        <v>0</v>
      </c>
      <c r="Q124" s="9">
        <v>0</v>
      </c>
      <c r="R124" s="19">
        <v>247.19</v>
      </c>
      <c r="S124" s="17">
        <f t="shared" si="50"/>
        <v>3606.19</v>
      </c>
      <c r="T124" s="17">
        <f t="shared" si="49"/>
        <v>22347.81</v>
      </c>
      <c r="U124" s="19"/>
      <c r="V124" s="9"/>
      <c r="W124" s="12"/>
    </row>
    <row r="125" spans="1:23" ht="22.5" customHeight="1" x14ac:dyDescent="0.25">
      <c r="A125" s="52">
        <v>41395</v>
      </c>
      <c r="B125" s="9">
        <f>B124</f>
        <v>13660</v>
      </c>
      <c r="C125" s="78">
        <v>80</v>
      </c>
      <c r="D125" s="10">
        <f t="shared" si="34"/>
        <v>10928</v>
      </c>
      <c r="E125" s="78">
        <v>0</v>
      </c>
      <c r="F125" s="10">
        <f t="shared" si="39"/>
        <v>0</v>
      </c>
      <c r="G125" s="78">
        <v>0</v>
      </c>
      <c r="H125" s="10">
        <f t="shared" si="40"/>
        <v>0</v>
      </c>
      <c r="I125" s="10">
        <f t="shared" si="30"/>
        <v>1366</v>
      </c>
      <c r="J125" s="9"/>
      <c r="K125" s="11">
        <f t="shared" si="35"/>
        <v>25954</v>
      </c>
      <c r="L125" s="9">
        <v>0</v>
      </c>
      <c r="M125" s="10">
        <f t="shared" si="33"/>
        <v>2459</v>
      </c>
      <c r="N125" s="9">
        <f>N124</f>
        <v>900</v>
      </c>
      <c r="O125" s="55">
        <v>0</v>
      </c>
      <c r="P125" s="9">
        <f>P124</f>
        <v>0</v>
      </c>
      <c r="Q125" s="9">
        <v>0</v>
      </c>
      <c r="R125" s="9">
        <v>0</v>
      </c>
      <c r="S125" s="10">
        <f t="shared" si="50"/>
        <v>3359</v>
      </c>
      <c r="T125" s="10">
        <f t="shared" si="49"/>
        <v>22595</v>
      </c>
      <c r="U125" s="9"/>
      <c r="V125" s="9"/>
      <c r="W125" s="12"/>
    </row>
    <row r="126" spans="1:23" ht="22.5" customHeight="1" x14ac:dyDescent="0.25">
      <c r="A126" s="52">
        <v>41426</v>
      </c>
      <c r="B126" s="9">
        <f>B125</f>
        <v>13660</v>
      </c>
      <c r="C126" s="78">
        <v>80</v>
      </c>
      <c r="D126" s="10">
        <f t="shared" si="34"/>
        <v>10928</v>
      </c>
      <c r="E126" s="78">
        <v>0</v>
      </c>
      <c r="F126" s="10">
        <f t="shared" si="39"/>
        <v>0</v>
      </c>
      <c r="G126" s="78">
        <v>0</v>
      </c>
      <c r="H126" s="10">
        <f t="shared" si="40"/>
        <v>0</v>
      </c>
      <c r="I126" s="10">
        <f t="shared" si="30"/>
        <v>1366</v>
      </c>
      <c r="J126" s="9"/>
      <c r="K126" s="11">
        <f t="shared" si="35"/>
        <v>25954</v>
      </c>
      <c r="L126" s="9">
        <v>0</v>
      </c>
      <c r="M126" s="10">
        <f t="shared" si="33"/>
        <v>2459</v>
      </c>
      <c r="N126" s="9">
        <f>N125</f>
        <v>900</v>
      </c>
      <c r="O126" s="55">
        <v>0</v>
      </c>
      <c r="P126" s="9">
        <f>P125</f>
        <v>0</v>
      </c>
      <c r="Q126" s="9">
        <v>0</v>
      </c>
      <c r="R126" s="9">
        <v>0</v>
      </c>
      <c r="S126" s="10">
        <f t="shared" si="50"/>
        <v>3359</v>
      </c>
      <c r="T126" s="10">
        <f t="shared" si="49"/>
        <v>22595</v>
      </c>
      <c r="U126" s="9"/>
      <c r="V126" s="9"/>
      <c r="W126" s="12"/>
    </row>
    <row r="127" spans="1:23" ht="22.5" customHeight="1" x14ac:dyDescent="0.25">
      <c r="A127" s="52">
        <v>41456</v>
      </c>
      <c r="B127" s="9">
        <v>15300</v>
      </c>
      <c r="C127" s="78">
        <v>80</v>
      </c>
      <c r="D127" s="10">
        <f t="shared" si="34"/>
        <v>12240</v>
      </c>
      <c r="E127" s="78">
        <v>0</v>
      </c>
      <c r="F127" s="10">
        <f t="shared" si="39"/>
        <v>0</v>
      </c>
      <c r="G127" s="78">
        <v>0</v>
      </c>
      <c r="H127" s="10">
        <f t="shared" si="40"/>
        <v>0</v>
      </c>
      <c r="I127" s="10">
        <f t="shared" si="30"/>
        <v>1530</v>
      </c>
      <c r="J127" s="9"/>
      <c r="K127" s="11">
        <f t="shared" si="35"/>
        <v>29070</v>
      </c>
      <c r="L127" s="9">
        <v>0</v>
      </c>
      <c r="M127" s="10">
        <f t="shared" si="33"/>
        <v>2754</v>
      </c>
      <c r="N127" s="9">
        <f>N126</f>
        <v>900</v>
      </c>
      <c r="O127" s="55">
        <v>0</v>
      </c>
      <c r="P127" s="9">
        <f>P126</f>
        <v>0</v>
      </c>
      <c r="Q127" s="9">
        <v>0</v>
      </c>
      <c r="R127" s="9">
        <v>0</v>
      </c>
      <c r="S127" s="10">
        <f t="shared" si="50"/>
        <v>3654</v>
      </c>
      <c r="T127" s="10">
        <f t="shared" si="49"/>
        <v>25416</v>
      </c>
      <c r="U127" s="9"/>
      <c r="V127" s="9"/>
      <c r="W127" s="12"/>
    </row>
    <row r="128" spans="1:23" ht="22.5" customHeight="1" x14ac:dyDescent="0.25">
      <c r="A128" s="52">
        <v>41487</v>
      </c>
      <c r="B128" s="9">
        <f>B127</f>
        <v>15300</v>
      </c>
      <c r="C128" s="78">
        <v>80</v>
      </c>
      <c r="D128" s="10">
        <f t="shared" si="34"/>
        <v>12240</v>
      </c>
      <c r="E128" s="78">
        <v>0</v>
      </c>
      <c r="F128" s="10">
        <f t="shared" si="39"/>
        <v>0</v>
      </c>
      <c r="G128" s="78">
        <v>0</v>
      </c>
      <c r="H128" s="10">
        <f t="shared" si="40"/>
        <v>0</v>
      </c>
      <c r="I128" s="10">
        <f t="shared" si="30"/>
        <v>1530</v>
      </c>
      <c r="J128" s="9"/>
      <c r="K128" s="11">
        <f t="shared" si="35"/>
        <v>29070</v>
      </c>
      <c r="L128" s="9">
        <v>0</v>
      </c>
      <c r="M128" s="10">
        <f t="shared" si="33"/>
        <v>2754</v>
      </c>
      <c r="N128" s="9">
        <f>N127</f>
        <v>900</v>
      </c>
      <c r="O128" s="55">
        <v>0</v>
      </c>
      <c r="P128" s="9">
        <f>P127</f>
        <v>0</v>
      </c>
      <c r="Q128" s="9">
        <v>0</v>
      </c>
      <c r="R128" s="9">
        <v>0</v>
      </c>
      <c r="S128" s="10">
        <f t="shared" si="50"/>
        <v>3654</v>
      </c>
      <c r="T128" s="10">
        <f t="shared" si="49"/>
        <v>25416</v>
      </c>
      <c r="U128" s="9"/>
      <c r="V128" s="9"/>
      <c r="W128" s="12"/>
    </row>
    <row r="129" spans="1:23" ht="22.5" customHeight="1" x14ac:dyDescent="0.25">
      <c r="A129" s="52" t="s">
        <v>42</v>
      </c>
      <c r="B129" s="9">
        <v>0</v>
      </c>
      <c r="C129" s="78">
        <v>10</v>
      </c>
      <c r="D129" s="10">
        <f>(D130-D128)*2</f>
        <v>3060</v>
      </c>
      <c r="E129" s="78">
        <v>0</v>
      </c>
      <c r="F129" s="10">
        <f t="shared" si="39"/>
        <v>0</v>
      </c>
      <c r="G129" s="78">
        <v>0</v>
      </c>
      <c r="H129" s="10">
        <f t="shared" si="40"/>
        <v>0</v>
      </c>
      <c r="I129" s="10">
        <f t="shared" ref="I129:I192" si="51">ROUND((B129)*10%,0)</f>
        <v>0</v>
      </c>
      <c r="J129" s="9"/>
      <c r="K129" s="11">
        <f t="shared" si="35"/>
        <v>3060</v>
      </c>
      <c r="L129" s="9">
        <v>0</v>
      </c>
      <c r="M129" s="10">
        <f t="shared" si="33"/>
        <v>306</v>
      </c>
      <c r="N129" s="9">
        <v>0</v>
      </c>
      <c r="O129" s="55">
        <v>0</v>
      </c>
      <c r="P129" s="9">
        <v>0</v>
      </c>
      <c r="Q129" s="9">
        <v>0</v>
      </c>
      <c r="R129" s="9">
        <v>0</v>
      </c>
      <c r="S129" s="10">
        <f t="shared" si="50"/>
        <v>306</v>
      </c>
      <c r="T129" s="10">
        <f t="shared" si="49"/>
        <v>2754</v>
      </c>
      <c r="U129" s="9"/>
      <c r="V129" s="9"/>
      <c r="W129" s="12"/>
    </row>
    <row r="130" spans="1:23" ht="22.5" customHeight="1" x14ac:dyDescent="0.25">
      <c r="A130" s="52">
        <v>41518</v>
      </c>
      <c r="B130" s="9">
        <f>B128</f>
        <v>15300</v>
      </c>
      <c r="C130" s="78">
        <v>90</v>
      </c>
      <c r="D130" s="10">
        <f t="shared" si="34"/>
        <v>13770</v>
      </c>
      <c r="E130" s="78">
        <v>0</v>
      </c>
      <c r="F130" s="10">
        <f t="shared" si="39"/>
        <v>0</v>
      </c>
      <c r="G130" s="78">
        <v>0</v>
      </c>
      <c r="H130" s="10">
        <f t="shared" si="40"/>
        <v>0</v>
      </c>
      <c r="I130" s="10">
        <f t="shared" si="51"/>
        <v>1530</v>
      </c>
      <c r="J130" s="9"/>
      <c r="K130" s="11">
        <f t="shared" si="35"/>
        <v>30600</v>
      </c>
      <c r="L130" s="9">
        <v>0</v>
      </c>
      <c r="M130" s="10">
        <f t="shared" si="33"/>
        <v>2907</v>
      </c>
      <c r="N130" s="9">
        <f>N128</f>
        <v>900</v>
      </c>
      <c r="O130" s="55">
        <v>0</v>
      </c>
      <c r="P130" s="9">
        <f>P128</f>
        <v>0</v>
      </c>
      <c r="Q130" s="9">
        <v>0</v>
      </c>
      <c r="R130" s="9">
        <v>0</v>
      </c>
      <c r="S130" s="10">
        <f t="shared" si="50"/>
        <v>3807</v>
      </c>
      <c r="T130" s="10">
        <f t="shared" si="49"/>
        <v>26793</v>
      </c>
      <c r="U130" s="9"/>
      <c r="V130" s="9"/>
      <c r="W130" s="12"/>
    </row>
    <row r="131" spans="1:23" ht="22.5" customHeight="1" x14ac:dyDescent="0.25">
      <c r="A131" s="52">
        <v>41548</v>
      </c>
      <c r="B131" s="9">
        <f>B130</f>
        <v>15300</v>
      </c>
      <c r="C131" s="78">
        <v>90</v>
      </c>
      <c r="D131" s="10">
        <f t="shared" si="34"/>
        <v>13770</v>
      </c>
      <c r="E131" s="78">
        <v>0</v>
      </c>
      <c r="F131" s="10">
        <f t="shared" si="39"/>
        <v>0</v>
      </c>
      <c r="G131" s="78">
        <v>0</v>
      </c>
      <c r="H131" s="10">
        <f t="shared" si="40"/>
        <v>0</v>
      </c>
      <c r="I131" s="10">
        <f t="shared" si="51"/>
        <v>1530</v>
      </c>
      <c r="J131" s="9">
        <v>250</v>
      </c>
      <c r="K131" s="11">
        <f t="shared" si="35"/>
        <v>30850</v>
      </c>
      <c r="L131" s="9">
        <v>0</v>
      </c>
      <c r="M131" s="10">
        <f t="shared" si="33"/>
        <v>2907</v>
      </c>
      <c r="N131" s="9">
        <f>N130</f>
        <v>900</v>
      </c>
      <c r="O131" s="55">
        <v>0</v>
      </c>
      <c r="P131" s="9">
        <f>P130</f>
        <v>0</v>
      </c>
      <c r="Q131" s="9">
        <v>0</v>
      </c>
      <c r="R131" s="9">
        <v>0</v>
      </c>
      <c r="S131" s="10">
        <f t="shared" si="50"/>
        <v>3807</v>
      </c>
      <c r="T131" s="10">
        <f t="shared" si="49"/>
        <v>27043</v>
      </c>
      <c r="U131" s="9"/>
      <c r="V131" s="9"/>
      <c r="W131" s="12"/>
    </row>
    <row r="132" spans="1:23" ht="22.5" customHeight="1" x14ac:dyDescent="0.25">
      <c r="A132" s="52" t="s">
        <v>45</v>
      </c>
      <c r="B132" s="9">
        <v>0</v>
      </c>
      <c r="C132" s="78">
        <v>0</v>
      </c>
      <c r="D132" s="10">
        <f t="shared" ref="D132" si="52">ROUND((B132*C132%),0)</f>
        <v>0</v>
      </c>
      <c r="E132" s="78">
        <v>0</v>
      </c>
      <c r="F132" s="10">
        <f t="shared" ref="F132" si="53">B132*E132%</f>
        <v>0</v>
      </c>
      <c r="G132" s="78">
        <v>0</v>
      </c>
      <c r="H132" s="10">
        <f t="shared" ref="H132" si="54">(B132+D132)*G132%</f>
        <v>0</v>
      </c>
      <c r="I132" s="10">
        <f t="shared" si="51"/>
        <v>0</v>
      </c>
      <c r="J132" s="9">
        <v>3387</v>
      </c>
      <c r="K132" s="11">
        <f t="shared" ref="K132" si="55">ROUND((B132+D132+F132+H132+I132+J132),0)</f>
        <v>3387</v>
      </c>
      <c r="L132" s="9">
        <v>0</v>
      </c>
      <c r="M132" s="10">
        <f t="shared" si="33"/>
        <v>0</v>
      </c>
      <c r="N132" s="9">
        <v>0</v>
      </c>
      <c r="O132" s="55">
        <v>0</v>
      </c>
      <c r="P132" s="9">
        <v>0</v>
      </c>
      <c r="Q132" s="9">
        <v>0</v>
      </c>
      <c r="R132" s="9">
        <v>0</v>
      </c>
      <c r="S132" s="10">
        <f t="shared" si="50"/>
        <v>0</v>
      </c>
      <c r="T132" s="10">
        <f t="shared" ref="T132:T163" si="56">K132-S132</f>
        <v>3387</v>
      </c>
      <c r="U132" s="9"/>
      <c r="V132" s="9"/>
      <c r="W132" s="12"/>
    </row>
    <row r="133" spans="1:23" ht="22.5" customHeight="1" x14ac:dyDescent="0.25">
      <c r="A133" s="52">
        <v>41579</v>
      </c>
      <c r="B133" s="9">
        <f>B131</f>
        <v>15300</v>
      </c>
      <c r="C133" s="78">
        <v>90</v>
      </c>
      <c r="D133" s="10">
        <f t="shared" si="34"/>
        <v>13770</v>
      </c>
      <c r="E133" s="78">
        <v>0</v>
      </c>
      <c r="F133" s="10">
        <f t="shared" si="39"/>
        <v>0</v>
      </c>
      <c r="G133" s="78">
        <v>0</v>
      </c>
      <c r="H133" s="10">
        <f t="shared" si="40"/>
        <v>0</v>
      </c>
      <c r="I133" s="10">
        <f t="shared" si="51"/>
        <v>1530</v>
      </c>
      <c r="J133" s="9">
        <v>250</v>
      </c>
      <c r="K133" s="11">
        <f t="shared" si="35"/>
        <v>30850</v>
      </c>
      <c r="L133" s="9">
        <v>0</v>
      </c>
      <c r="M133" s="10">
        <f t="shared" ref="M133:M192" si="57">ROUND((B133+D133+F133+H133)*10%,0)</f>
        <v>2907</v>
      </c>
      <c r="N133" s="9">
        <f>N131</f>
        <v>900</v>
      </c>
      <c r="O133" s="55">
        <v>0</v>
      </c>
      <c r="P133" s="9">
        <f>P131</f>
        <v>0</v>
      </c>
      <c r="Q133" s="9">
        <v>0</v>
      </c>
      <c r="R133" s="9">
        <v>0</v>
      </c>
      <c r="S133" s="10">
        <f t="shared" si="50"/>
        <v>3807</v>
      </c>
      <c r="T133" s="10">
        <f t="shared" si="56"/>
        <v>27043</v>
      </c>
      <c r="U133" s="9"/>
      <c r="V133" s="9"/>
      <c r="W133" s="12"/>
    </row>
    <row r="134" spans="1:23" ht="22.5" customHeight="1" x14ac:dyDescent="0.25">
      <c r="A134" s="52">
        <v>41609</v>
      </c>
      <c r="B134" s="9">
        <f>B133</f>
        <v>15300</v>
      </c>
      <c r="C134" s="78">
        <v>90</v>
      </c>
      <c r="D134" s="10">
        <f t="shared" si="34"/>
        <v>13770</v>
      </c>
      <c r="E134" s="78">
        <v>0</v>
      </c>
      <c r="F134" s="10">
        <f t="shared" si="39"/>
        <v>0</v>
      </c>
      <c r="G134" s="78">
        <v>0</v>
      </c>
      <c r="H134" s="10">
        <f t="shared" si="40"/>
        <v>0</v>
      </c>
      <c r="I134" s="10">
        <f t="shared" si="51"/>
        <v>1530</v>
      </c>
      <c r="J134" s="9">
        <v>250</v>
      </c>
      <c r="K134" s="11">
        <f t="shared" si="35"/>
        <v>30850</v>
      </c>
      <c r="L134" s="9">
        <v>0</v>
      </c>
      <c r="M134" s="10">
        <f t="shared" si="57"/>
        <v>2907</v>
      </c>
      <c r="N134" s="9">
        <f>N133</f>
        <v>900</v>
      </c>
      <c r="O134" s="55">
        <v>0</v>
      </c>
      <c r="P134" s="9">
        <f>P133</f>
        <v>0</v>
      </c>
      <c r="Q134" s="9">
        <v>0</v>
      </c>
      <c r="R134" s="9">
        <v>0</v>
      </c>
      <c r="S134" s="10">
        <f t="shared" si="50"/>
        <v>3807</v>
      </c>
      <c r="T134" s="10">
        <f t="shared" si="56"/>
        <v>27043</v>
      </c>
      <c r="U134" s="9"/>
      <c r="V134" s="9"/>
      <c r="W134" s="12"/>
    </row>
    <row r="135" spans="1:23" ht="22.5" customHeight="1" x14ac:dyDescent="0.25">
      <c r="A135" s="52">
        <v>41640</v>
      </c>
      <c r="B135" s="9">
        <f>B134</f>
        <v>15300</v>
      </c>
      <c r="C135" s="78">
        <v>90</v>
      </c>
      <c r="D135" s="10">
        <f t="shared" si="34"/>
        <v>13770</v>
      </c>
      <c r="E135" s="78">
        <v>0</v>
      </c>
      <c r="F135" s="10">
        <f t="shared" si="39"/>
        <v>0</v>
      </c>
      <c r="G135" s="78">
        <v>0</v>
      </c>
      <c r="H135" s="10">
        <f t="shared" si="40"/>
        <v>0</v>
      </c>
      <c r="I135" s="10">
        <f t="shared" si="51"/>
        <v>1530</v>
      </c>
      <c r="J135" s="9">
        <v>250</v>
      </c>
      <c r="K135" s="11">
        <f t="shared" si="35"/>
        <v>30850</v>
      </c>
      <c r="L135" s="9">
        <v>0</v>
      </c>
      <c r="M135" s="10">
        <f t="shared" si="57"/>
        <v>2907</v>
      </c>
      <c r="N135" s="9">
        <f>N134</f>
        <v>900</v>
      </c>
      <c r="O135" s="55">
        <v>0</v>
      </c>
      <c r="P135" s="9">
        <f>P134</f>
        <v>0</v>
      </c>
      <c r="Q135" s="9">
        <v>0</v>
      </c>
      <c r="R135" s="9">
        <v>0</v>
      </c>
      <c r="S135" s="10">
        <f t="shared" si="50"/>
        <v>3807</v>
      </c>
      <c r="T135" s="10">
        <f t="shared" si="56"/>
        <v>27043</v>
      </c>
      <c r="U135" s="9"/>
      <c r="V135" s="9"/>
      <c r="W135" s="12"/>
    </row>
    <row r="136" spans="1:23" ht="22.5" customHeight="1" x14ac:dyDescent="0.25">
      <c r="A136" s="52">
        <v>41671</v>
      </c>
      <c r="B136" s="9">
        <f>B135</f>
        <v>15300</v>
      </c>
      <c r="C136" s="78">
        <v>90</v>
      </c>
      <c r="D136" s="10">
        <f t="shared" si="34"/>
        <v>13770</v>
      </c>
      <c r="E136" s="78">
        <v>0</v>
      </c>
      <c r="F136" s="10">
        <f t="shared" si="39"/>
        <v>0</v>
      </c>
      <c r="G136" s="78">
        <v>0</v>
      </c>
      <c r="H136" s="10">
        <f t="shared" si="40"/>
        <v>0</v>
      </c>
      <c r="I136" s="10">
        <f t="shared" si="51"/>
        <v>1530</v>
      </c>
      <c r="J136" s="9">
        <v>250</v>
      </c>
      <c r="K136" s="11">
        <f t="shared" si="35"/>
        <v>30850</v>
      </c>
      <c r="L136" s="9">
        <v>0</v>
      </c>
      <c r="M136" s="10">
        <f t="shared" si="57"/>
        <v>2907</v>
      </c>
      <c r="N136" s="9">
        <f>N135</f>
        <v>900</v>
      </c>
      <c r="O136" s="55">
        <v>0</v>
      </c>
      <c r="P136" s="9">
        <f>P135</f>
        <v>0</v>
      </c>
      <c r="Q136" s="9">
        <v>0</v>
      </c>
      <c r="R136" s="9">
        <v>0</v>
      </c>
      <c r="S136" s="10">
        <f t="shared" si="50"/>
        <v>3807</v>
      </c>
      <c r="T136" s="10">
        <f t="shared" si="56"/>
        <v>27043</v>
      </c>
      <c r="U136" s="9"/>
      <c r="V136" s="9"/>
      <c r="W136" s="12"/>
    </row>
    <row r="137" spans="1:23" ht="22.5" customHeight="1" x14ac:dyDescent="0.25">
      <c r="A137" s="52" t="s">
        <v>12</v>
      </c>
      <c r="B137" s="9">
        <v>0</v>
      </c>
      <c r="C137" s="78">
        <v>10</v>
      </c>
      <c r="D137" s="10">
        <f>(D138-D136)*2</f>
        <v>3060</v>
      </c>
      <c r="E137" s="78">
        <v>0</v>
      </c>
      <c r="F137" s="10">
        <f t="shared" si="39"/>
        <v>0</v>
      </c>
      <c r="G137" s="78">
        <v>0</v>
      </c>
      <c r="H137" s="10">
        <f t="shared" si="40"/>
        <v>0</v>
      </c>
      <c r="I137" s="10">
        <f t="shared" si="51"/>
        <v>0</v>
      </c>
      <c r="J137" s="9"/>
      <c r="K137" s="11">
        <f t="shared" si="35"/>
        <v>3060</v>
      </c>
      <c r="L137" s="9">
        <v>0</v>
      </c>
      <c r="M137" s="10">
        <f t="shared" si="57"/>
        <v>306</v>
      </c>
      <c r="N137" s="9">
        <v>0</v>
      </c>
      <c r="O137" s="55">
        <v>0</v>
      </c>
      <c r="P137" s="9">
        <v>0</v>
      </c>
      <c r="Q137" s="9">
        <v>0</v>
      </c>
      <c r="R137" s="9">
        <v>0</v>
      </c>
      <c r="S137" s="10">
        <f t="shared" si="50"/>
        <v>306</v>
      </c>
      <c r="T137" s="10">
        <f t="shared" si="56"/>
        <v>2754</v>
      </c>
      <c r="U137" s="9"/>
      <c r="V137" s="9"/>
      <c r="W137" s="12"/>
    </row>
    <row r="138" spans="1:23" ht="22.5" customHeight="1" x14ac:dyDescent="0.25">
      <c r="A138" s="52">
        <v>41699</v>
      </c>
      <c r="B138" s="9">
        <f>B136</f>
        <v>15300</v>
      </c>
      <c r="C138" s="78">
        <v>100</v>
      </c>
      <c r="D138" s="10">
        <f t="shared" si="34"/>
        <v>15300</v>
      </c>
      <c r="E138" s="78">
        <v>0</v>
      </c>
      <c r="F138" s="10">
        <f t="shared" si="39"/>
        <v>0</v>
      </c>
      <c r="G138" s="78">
        <v>0</v>
      </c>
      <c r="H138" s="10">
        <f t="shared" si="40"/>
        <v>0</v>
      </c>
      <c r="I138" s="10">
        <f t="shared" si="51"/>
        <v>1530</v>
      </c>
      <c r="J138" s="9"/>
      <c r="K138" s="11">
        <f t="shared" si="35"/>
        <v>32130</v>
      </c>
      <c r="L138" s="9">
        <v>0</v>
      </c>
      <c r="M138" s="10">
        <f t="shared" si="57"/>
        <v>3060</v>
      </c>
      <c r="N138" s="9">
        <f>N136</f>
        <v>900</v>
      </c>
      <c r="O138" s="55">
        <v>0</v>
      </c>
      <c r="P138" s="9">
        <f>P136</f>
        <v>0</v>
      </c>
      <c r="Q138" s="9">
        <v>0</v>
      </c>
      <c r="R138" s="9">
        <v>0</v>
      </c>
      <c r="S138" s="10">
        <f t="shared" si="50"/>
        <v>3960</v>
      </c>
      <c r="T138" s="10">
        <f t="shared" si="56"/>
        <v>28170</v>
      </c>
      <c r="U138" s="9"/>
      <c r="V138" s="9"/>
      <c r="W138" s="12"/>
    </row>
    <row r="139" spans="1:23" ht="22.5" customHeight="1" x14ac:dyDescent="0.25">
      <c r="A139" s="52">
        <v>41730</v>
      </c>
      <c r="B139" s="9">
        <f>B138</f>
        <v>15300</v>
      </c>
      <c r="C139" s="78">
        <v>100</v>
      </c>
      <c r="D139" s="10">
        <f t="shared" ref="D139:D192" si="58">ROUND((B139*C139%),0)</f>
        <v>15300</v>
      </c>
      <c r="E139" s="78">
        <v>0</v>
      </c>
      <c r="F139" s="10">
        <f t="shared" si="39"/>
        <v>0</v>
      </c>
      <c r="G139" s="78">
        <v>0</v>
      </c>
      <c r="H139" s="10">
        <f t="shared" si="40"/>
        <v>0</v>
      </c>
      <c r="I139" s="10">
        <f t="shared" si="51"/>
        <v>1530</v>
      </c>
      <c r="J139" s="9"/>
      <c r="K139" s="11">
        <f t="shared" ref="K139:K192" si="59">ROUND((B139+D139+F139+H139+I139+J139),0)</f>
        <v>32130</v>
      </c>
      <c r="L139" s="9">
        <v>0</v>
      </c>
      <c r="M139" s="10">
        <f t="shared" si="57"/>
        <v>3060</v>
      </c>
      <c r="N139" s="9">
        <f>N138</f>
        <v>900</v>
      </c>
      <c r="O139" s="55">
        <v>0</v>
      </c>
      <c r="P139" s="9">
        <f>P138</f>
        <v>0</v>
      </c>
      <c r="Q139" s="9">
        <v>0</v>
      </c>
      <c r="R139" s="19">
        <v>247.19</v>
      </c>
      <c r="S139" s="17">
        <f t="shared" si="50"/>
        <v>4207.1899999999996</v>
      </c>
      <c r="T139" s="17">
        <f t="shared" si="56"/>
        <v>27922.81</v>
      </c>
      <c r="U139" s="19"/>
      <c r="V139" s="9"/>
      <c r="W139" s="12"/>
    </row>
    <row r="140" spans="1:23" ht="22.5" customHeight="1" x14ac:dyDescent="0.25">
      <c r="A140" s="52">
        <v>41760</v>
      </c>
      <c r="B140" s="9">
        <f>B139</f>
        <v>15300</v>
      </c>
      <c r="C140" s="78">
        <v>100</v>
      </c>
      <c r="D140" s="10">
        <f t="shared" si="58"/>
        <v>15300</v>
      </c>
      <c r="E140" s="78">
        <v>0</v>
      </c>
      <c r="F140" s="10">
        <f t="shared" si="39"/>
        <v>0</v>
      </c>
      <c r="G140" s="78">
        <v>0</v>
      </c>
      <c r="H140" s="10">
        <f t="shared" si="40"/>
        <v>0</v>
      </c>
      <c r="I140" s="10">
        <f t="shared" si="51"/>
        <v>1530</v>
      </c>
      <c r="J140" s="9"/>
      <c r="K140" s="11">
        <f t="shared" si="59"/>
        <v>32130</v>
      </c>
      <c r="L140" s="9">
        <v>0</v>
      </c>
      <c r="M140" s="10">
        <f t="shared" si="57"/>
        <v>3060</v>
      </c>
      <c r="N140" s="9">
        <f>N139</f>
        <v>900</v>
      </c>
      <c r="O140" s="55">
        <v>0</v>
      </c>
      <c r="P140" s="9">
        <f>P139</f>
        <v>0</v>
      </c>
      <c r="Q140" s="9">
        <v>0</v>
      </c>
      <c r="R140" s="9">
        <v>0</v>
      </c>
      <c r="S140" s="10">
        <f t="shared" si="50"/>
        <v>3960</v>
      </c>
      <c r="T140" s="10">
        <f t="shared" si="56"/>
        <v>28170</v>
      </c>
      <c r="U140" s="9"/>
      <c r="V140" s="9"/>
      <c r="W140" s="12"/>
    </row>
    <row r="141" spans="1:23" ht="22.5" customHeight="1" x14ac:dyDescent="0.25">
      <c r="A141" s="52">
        <v>41791</v>
      </c>
      <c r="B141" s="9">
        <f>B140</f>
        <v>15300</v>
      </c>
      <c r="C141" s="78">
        <v>100</v>
      </c>
      <c r="D141" s="10">
        <f t="shared" si="58"/>
        <v>15300</v>
      </c>
      <c r="E141" s="78">
        <v>0</v>
      </c>
      <c r="F141" s="10">
        <f t="shared" si="39"/>
        <v>0</v>
      </c>
      <c r="G141" s="78">
        <v>0</v>
      </c>
      <c r="H141" s="10">
        <f t="shared" si="40"/>
        <v>0</v>
      </c>
      <c r="I141" s="10">
        <f t="shared" si="51"/>
        <v>1530</v>
      </c>
      <c r="J141" s="9"/>
      <c r="K141" s="11">
        <f t="shared" si="59"/>
        <v>32130</v>
      </c>
      <c r="L141" s="9">
        <v>0</v>
      </c>
      <c r="M141" s="10">
        <f t="shared" si="57"/>
        <v>3060</v>
      </c>
      <c r="N141" s="9">
        <f>N140</f>
        <v>900</v>
      </c>
      <c r="O141" s="55">
        <v>0</v>
      </c>
      <c r="P141" s="9">
        <f>P140</f>
        <v>0</v>
      </c>
      <c r="Q141" s="9">
        <v>0</v>
      </c>
      <c r="R141" s="9">
        <v>0</v>
      </c>
      <c r="S141" s="10">
        <f t="shared" si="50"/>
        <v>3960</v>
      </c>
      <c r="T141" s="10">
        <f t="shared" si="56"/>
        <v>28170</v>
      </c>
      <c r="U141" s="9"/>
      <c r="V141" s="9"/>
      <c r="W141" s="12"/>
    </row>
    <row r="142" spans="1:23" ht="22.5" customHeight="1" x14ac:dyDescent="0.25">
      <c r="A142" s="52">
        <v>41821</v>
      </c>
      <c r="B142" s="9">
        <f>CEILING(ROUNDUP((B141*1.03),0),10)</f>
        <v>15760</v>
      </c>
      <c r="C142" s="78">
        <v>100</v>
      </c>
      <c r="D142" s="10">
        <f t="shared" si="58"/>
        <v>15760</v>
      </c>
      <c r="E142" s="78">
        <v>0</v>
      </c>
      <c r="F142" s="10">
        <f t="shared" si="39"/>
        <v>0</v>
      </c>
      <c r="G142" s="78">
        <v>0</v>
      </c>
      <c r="H142" s="10">
        <f t="shared" si="40"/>
        <v>0</v>
      </c>
      <c r="I142" s="10">
        <f t="shared" si="51"/>
        <v>1576</v>
      </c>
      <c r="J142" s="9"/>
      <c r="K142" s="11">
        <f t="shared" si="59"/>
        <v>33096</v>
      </c>
      <c r="L142" s="9">
        <v>0</v>
      </c>
      <c r="M142" s="10">
        <f t="shared" si="57"/>
        <v>3152</v>
      </c>
      <c r="N142" s="9">
        <f>N141</f>
        <v>900</v>
      </c>
      <c r="O142" s="55">
        <v>0</v>
      </c>
      <c r="P142" s="9">
        <f>P141</f>
        <v>0</v>
      </c>
      <c r="Q142" s="9">
        <v>0</v>
      </c>
      <c r="R142" s="9">
        <v>0</v>
      </c>
      <c r="S142" s="10">
        <f t="shared" si="50"/>
        <v>4052</v>
      </c>
      <c r="T142" s="10">
        <f t="shared" si="56"/>
        <v>29044</v>
      </c>
      <c r="U142" s="9"/>
      <c r="V142" s="9"/>
      <c r="W142" s="12"/>
    </row>
    <row r="143" spans="1:23" ht="22.5" customHeight="1" x14ac:dyDescent="0.25">
      <c r="A143" s="52">
        <v>41852</v>
      </c>
      <c r="B143" s="9">
        <f>B142</f>
        <v>15760</v>
      </c>
      <c r="C143" s="78">
        <v>100</v>
      </c>
      <c r="D143" s="10">
        <f t="shared" si="58"/>
        <v>15760</v>
      </c>
      <c r="E143" s="78">
        <v>0</v>
      </c>
      <c r="F143" s="10">
        <f t="shared" si="39"/>
        <v>0</v>
      </c>
      <c r="G143" s="78">
        <v>0</v>
      </c>
      <c r="H143" s="10">
        <f t="shared" si="40"/>
        <v>0</v>
      </c>
      <c r="I143" s="10">
        <f t="shared" si="51"/>
        <v>1576</v>
      </c>
      <c r="J143" s="9"/>
      <c r="K143" s="11">
        <f t="shared" si="59"/>
        <v>33096</v>
      </c>
      <c r="L143" s="9">
        <v>0</v>
      </c>
      <c r="M143" s="10">
        <f t="shared" si="57"/>
        <v>3152</v>
      </c>
      <c r="N143" s="9">
        <f>N142</f>
        <v>900</v>
      </c>
      <c r="O143" s="55">
        <v>0</v>
      </c>
      <c r="P143" s="9">
        <f>P142</f>
        <v>0</v>
      </c>
      <c r="Q143" s="9">
        <v>0</v>
      </c>
      <c r="R143" s="9">
        <v>0</v>
      </c>
      <c r="S143" s="10">
        <f t="shared" si="50"/>
        <v>4052</v>
      </c>
      <c r="T143" s="10">
        <f t="shared" si="56"/>
        <v>29044</v>
      </c>
      <c r="U143" s="9"/>
      <c r="V143" s="9"/>
      <c r="W143" s="12"/>
    </row>
    <row r="144" spans="1:23" ht="22.5" customHeight="1" x14ac:dyDescent="0.25">
      <c r="A144" s="52" t="s">
        <v>11</v>
      </c>
      <c r="B144" s="9">
        <v>0</v>
      </c>
      <c r="C144" s="78">
        <v>7</v>
      </c>
      <c r="D144" s="10">
        <f>(D145-D143)*2</f>
        <v>2206</v>
      </c>
      <c r="E144" s="78">
        <v>0</v>
      </c>
      <c r="F144" s="10">
        <f t="shared" si="39"/>
        <v>0</v>
      </c>
      <c r="G144" s="78">
        <v>0</v>
      </c>
      <c r="H144" s="10">
        <f t="shared" si="40"/>
        <v>0</v>
      </c>
      <c r="I144" s="10">
        <f t="shared" si="51"/>
        <v>0</v>
      </c>
      <c r="J144" s="9"/>
      <c r="K144" s="11">
        <f t="shared" si="59"/>
        <v>2206</v>
      </c>
      <c r="L144" s="9">
        <v>0</v>
      </c>
      <c r="M144" s="10">
        <f t="shared" si="57"/>
        <v>221</v>
      </c>
      <c r="N144" s="9">
        <v>0</v>
      </c>
      <c r="O144" s="55">
        <v>0</v>
      </c>
      <c r="P144" s="9">
        <v>0</v>
      </c>
      <c r="Q144" s="9">
        <v>0</v>
      </c>
      <c r="R144" s="9">
        <v>0</v>
      </c>
      <c r="S144" s="10">
        <f t="shared" si="50"/>
        <v>221</v>
      </c>
      <c r="T144" s="10">
        <f t="shared" si="56"/>
        <v>1985</v>
      </c>
      <c r="U144" s="9"/>
      <c r="V144" s="9"/>
      <c r="W144" s="12"/>
    </row>
    <row r="145" spans="1:23" ht="22.5" customHeight="1" x14ac:dyDescent="0.25">
      <c r="A145" s="52">
        <v>41883</v>
      </c>
      <c r="B145" s="9">
        <f>B143</f>
        <v>15760</v>
      </c>
      <c r="C145" s="78">
        <v>107</v>
      </c>
      <c r="D145" s="10">
        <f t="shared" si="58"/>
        <v>16863</v>
      </c>
      <c r="E145" s="78">
        <v>0</v>
      </c>
      <c r="F145" s="10">
        <f t="shared" si="39"/>
        <v>0</v>
      </c>
      <c r="G145" s="78">
        <v>0</v>
      </c>
      <c r="H145" s="10">
        <f t="shared" si="40"/>
        <v>0</v>
      </c>
      <c r="I145" s="10">
        <f t="shared" si="51"/>
        <v>1576</v>
      </c>
      <c r="J145" s="9"/>
      <c r="K145" s="11">
        <f t="shared" si="59"/>
        <v>34199</v>
      </c>
      <c r="L145" s="9">
        <v>0</v>
      </c>
      <c r="M145" s="10">
        <f t="shared" si="57"/>
        <v>3262</v>
      </c>
      <c r="N145" s="9">
        <f>N143</f>
        <v>900</v>
      </c>
      <c r="O145" s="55">
        <v>0</v>
      </c>
      <c r="P145" s="9">
        <f>P143</f>
        <v>0</v>
      </c>
      <c r="Q145" s="9">
        <v>0</v>
      </c>
      <c r="R145" s="9">
        <v>0</v>
      </c>
      <c r="S145" s="10">
        <f t="shared" si="50"/>
        <v>4162</v>
      </c>
      <c r="T145" s="10">
        <f t="shared" si="56"/>
        <v>30037</v>
      </c>
      <c r="U145" s="9"/>
      <c r="V145" s="9"/>
      <c r="W145" s="12"/>
    </row>
    <row r="146" spans="1:23" ht="22.5" customHeight="1" x14ac:dyDescent="0.25">
      <c r="A146" s="52">
        <v>41913</v>
      </c>
      <c r="B146" s="9">
        <f t="shared" ref="B146:B151" si="60">B145</f>
        <v>15760</v>
      </c>
      <c r="C146" s="78">
        <v>107</v>
      </c>
      <c r="D146" s="10">
        <f t="shared" si="58"/>
        <v>16863</v>
      </c>
      <c r="E146" s="78">
        <v>0</v>
      </c>
      <c r="F146" s="10">
        <f t="shared" si="39"/>
        <v>0</v>
      </c>
      <c r="G146" s="78">
        <v>0</v>
      </c>
      <c r="H146" s="10">
        <f t="shared" si="40"/>
        <v>0</v>
      </c>
      <c r="I146" s="10">
        <f t="shared" si="51"/>
        <v>1576</v>
      </c>
      <c r="J146" s="9"/>
      <c r="K146" s="11">
        <f t="shared" si="59"/>
        <v>34199</v>
      </c>
      <c r="L146" s="9">
        <v>0</v>
      </c>
      <c r="M146" s="10">
        <f t="shared" si="57"/>
        <v>3262</v>
      </c>
      <c r="N146" s="9">
        <f t="shared" ref="N146:N150" si="61">N145</f>
        <v>900</v>
      </c>
      <c r="O146" s="55">
        <v>0</v>
      </c>
      <c r="P146" s="9">
        <f t="shared" ref="P146:P151" si="62">P145</f>
        <v>0</v>
      </c>
      <c r="Q146" s="9">
        <v>0</v>
      </c>
      <c r="R146" s="9">
        <v>0</v>
      </c>
      <c r="S146" s="10">
        <f t="shared" si="50"/>
        <v>4162</v>
      </c>
      <c r="T146" s="10">
        <f t="shared" si="56"/>
        <v>30037</v>
      </c>
      <c r="U146" s="9"/>
      <c r="V146" s="9"/>
      <c r="W146" s="12"/>
    </row>
    <row r="147" spans="1:23" ht="22.5" customHeight="1" x14ac:dyDescent="0.25">
      <c r="A147" s="52">
        <v>41944</v>
      </c>
      <c r="B147" s="9">
        <f t="shared" si="60"/>
        <v>15760</v>
      </c>
      <c r="C147" s="78">
        <v>107</v>
      </c>
      <c r="D147" s="10">
        <f t="shared" si="58"/>
        <v>16863</v>
      </c>
      <c r="E147" s="78">
        <v>0</v>
      </c>
      <c r="F147" s="10">
        <f t="shared" si="39"/>
        <v>0</v>
      </c>
      <c r="G147" s="78">
        <v>0</v>
      </c>
      <c r="H147" s="10">
        <f t="shared" si="40"/>
        <v>0</v>
      </c>
      <c r="I147" s="10">
        <f t="shared" si="51"/>
        <v>1576</v>
      </c>
      <c r="J147" s="9"/>
      <c r="K147" s="11">
        <f t="shared" si="59"/>
        <v>34199</v>
      </c>
      <c r="L147" s="9">
        <v>0</v>
      </c>
      <c r="M147" s="10">
        <f t="shared" si="57"/>
        <v>3262</v>
      </c>
      <c r="N147" s="9">
        <f t="shared" si="61"/>
        <v>900</v>
      </c>
      <c r="O147" s="55">
        <v>0</v>
      </c>
      <c r="P147" s="9">
        <f t="shared" si="62"/>
        <v>0</v>
      </c>
      <c r="Q147" s="9">
        <v>0</v>
      </c>
      <c r="R147" s="9">
        <v>0</v>
      </c>
      <c r="S147" s="10">
        <f t="shared" si="50"/>
        <v>4162</v>
      </c>
      <c r="T147" s="10">
        <f t="shared" si="56"/>
        <v>30037</v>
      </c>
      <c r="U147" s="9"/>
      <c r="V147" s="9"/>
      <c r="W147" s="12"/>
    </row>
    <row r="148" spans="1:23" ht="22.5" customHeight="1" x14ac:dyDescent="0.25">
      <c r="A148" s="52">
        <v>41974</v>
      </c>
      <c r="B148" s="9">
        <f t="shared" si="60"/>
        <v>15760</v>
      </c>
      <c r="C148" s="78">
        <v>107</v>
      </c>
      <c r="D148" s="10">
        <f t="shared" si="58"/>
        <v>16863</v>
      </c>
      <c r="E148" s="78">
        <v>0</v>
      </c>
      <c r="F148" s="10">
        <f t="shared" si="39"/>
        <v>0</v>
      </c>
      <c r="G148" s="78">
        <v>0</v>
      </c>
      <c r="H148" s="10">
        <f t="shared" si="40"/>
        <v>0</v>
      </c>
      <c r="I148" s="10">
        <f t="shared" si="51"/>
        <v>1576</v>
      </c>
      <c r="J148" s="9"/>
      <c r="K148" s="11">
        <f t="shared" si="59"/>
        <v>34199</v>
      </c>
      <c r="L148" s="9">
        <v>0</v>
      </c>
      <c r="M148" s="10">
        <f t="shared" si="57"/>
        <v>3262</v>
      </c>
      <c r="N148" s="9">
        <f t="shared" si="61"/>
        <v>900</v>
      </c>
      <c r="O148" s="55">
        <v>0</v>
      </c>
      <c r="P148" s="9">
        <f t="shared" si="62"/>
        <v>0</v>
      </c>
      <c r="Q148" s="9">
        <v>0</v>
      </c>
      <c r="R148" s="9">
        <v>0</v>
      </c>
      <c r="S148" s="10">
        <f t="shared" si="50"/>
        <v>4162</v>
      </c>
      <c r="T148" s="10">
        <f t="shared" si="56"/>
        <v>30037</v>
      </c>
      <c r="U148" s="9"/>
      <c r="V148" s="9"/>
      <c r="W148" s="12"/>
    </row>
    <row r="149" spans="1:23" ht="22.5" customHeight="1" x14ac:dyDescent="0.25">
      <c r="A149" s="52">
        <v>42005</v>
      </c>
      <c r="B149" s="9">
        <f t="shared" si="60"/>
        <v>15760</v>
      </c>
      <c r="C149" s="78">
        <v>107</v>
      </c>
      <c r="D149" s="10">
        <f t="shared" si="58"/>
        <v>16863</v>
      </c>
      <c r="E149" s="78">
        <v>0</v>
      </c>
      <c r="F149" s="10">
        <f t="shared" si="39"/>
        <v>0</v>
      </c>
      <c r="G149" s="78">
        <v>0</v>
      </c>
      <c r="H149" s="10">
        <f t="shared" si="40"/>
        <v>0</v>
      </c>
      <c r="I149" s="10">
        <f t="shared" si="51"/>
        <v>1576</v>
      </c>
      <c r="J149" s="9"/>
      <c r="K149" s="11">
        <f t="shared" si="59"/>
        <v>34199</v>
      </c>
      <c r="L149" s="9">
        <v>0</v>
      </c>
      <c r="M149" s="10">
        <f t="shared" si="57"/>
        <v>3262</v>
      </c>
      <c r="N149" s="9">
        <f t="shared" si="61"/>
        <v>900</v>
      </c>
      <c r="O149" s="55">
        <v>0</v>
      </c>
      <c r="P149" s="9">
        <f t="shared" si="62"/>
        <v>0</v>
      </c>
      <c r="Q149" s="9">
        <v>0</v>
      </c>
      <c r="R149" s="9">
        <v>0</v>
      </c>
      <c r="S149" s="10">
        <f t="shared" si="50"/>
        <v>4162</v>
      </c>
      <c r="T149" s="10">
        <f t="shared" si="56"/>
        <v>30037</v>
      </c>
      <c r="U149" s="9"/>
      <c r="V149" s="9"/>
      <c r="W149" s="12"/>
    </row>
    <row r="150" spans="1:23" ht="22.5" customHeight="1" x14ac:dyDescent="0.25">
      <c r="A150" s="52">
        <v>42036</v>
      </c>
      <c r="B150" s="9">
        <f t="shared" si="60"/>
        <v>15760</v>
      </c>
      <c r="C150" s="78">
        <v>107</v>
      </c>
      <c r="D150" s="10">
        <f t="shared" si="58"/>
        <v>16863</v>
      </c>
      <c r="E150" s="78">
        <v>0</v>
      </c>
      <c r="F150" s="10">
        <f t="shared" ref="F150:F192" si="63">B150*E150%</f>
        <v>0</v>
      </c>
      <c r="G150" s="78">
        <v>0</v>
      </c>
      <c r="H150" s="10">
        <f t="shared" ref="H150:H192" si="64">(B150+D150)*G150%</f>
        <v>0</v>
      </c>
      <c r="I150" s="10">
        <f t="shared" si="51"/>
        <v>1576</v>
      </c>
      <c r="J150" s="9"/>
      <c r="K150" s="11">
        <f t="shared" si="59"/>
        <v>34199</v>
      </c>
      <c r="L150" s="9">
        <v>0</v>
      </c>
      <c r="M150" s="10">
        <f t="shared" si="57"/>
        <v>3262</v>
      </c>
      <c r="N150" s="9">
        <f t="shared" si="61"/>
        <v>900</v>
      </c>
      <c r="O150" s="55">
        <v>0</v>
      </c>
      <c r="P150" s="9">
        <f t="shared" si="62"/>
        <v>0</v>
      </c>
      <c r="Q150" s="9">
        <v>0</v>
      </c>
      <c r="R150" s="9">
        <v>0</v>
      </c>
      <c r="S150" s="10">
        <f t="shared" si="50"/>
        <v>4162</v>
      </c>
      <c r="T150" s="10">
        <f t="shared" si="56"/>
        <v>30037</v>
      </c>
      <c r="U150" s="9"/>
      <c r="V150" s="9"/>
      <c r="W150" s="12"/>
    </row>
    <row r="151" spans="1:23" ht="22.5" customHeight="1" x14ac:dyDescent="0.25">
      <c r="A151" s="52">
        <v>42064</v>
      </c>
      <c r="B151" s="9">
        <f t="shared" si="60"/>
        <v>15760</v>
      </c>
      <c r="C151" s="78">
        <v>107</v>
      </c>
      <c r="D151" s="10">
        <f t="shared" si="58"/>
        <v>16863</v>
      </c>
      <c r="E151" s="78">
        <v>0</v>
      </c>
      <c r="F151" s="10">
        <f t="shared" si="63"/>
        <v>0</v>
      </c>
      <c r="G151" s="78">
        <v>0</v>
      </c>
      <c r="H151" s="10">
        <f t="shared" si="64"/>
        <v>0</v>
      </c>
      <c r="I151" s="10">
        <f t="shared" si="51"/>
        <v>1576</v>
      </c>
      <c r="J151" s="9"/>
      <c r="K151" s="11">
        <f t="shared" si="59"/>
        <v>34199</v>
      </c>
      <c r="L151" s="9">
        <v>0</v>
      </c>
      <c r="M151" s="10">
        <f t="shared" si="57"/>
        <v>3262</v>
      </c>
      <c r="N151" s="9">
        <v>1100</v>
      </c>
      <c r="O151" s="55">
        <v>0</v>
      </c>
      <c r="P151" s="9">
        <f t="shared" si="62"/>
        <v>0</v>
      </c>
      <c r="Q151" s="9">
        <v>0</v>
      </c>
      <c r="R151" s="9">
        <v>0</v>
      </c>
      <c r="S151" s="10">
        <f t="shared" si="50"/>
        <v>4362</v>
      </c>
      <c r="T151" s="10">
        <f t="shared" si="56"/>
        <v>29837</v>
      </c>
      <c r="U151" s="9"/>
      <c r="V151" s="9"/>
      <c r="W151" s="12"/>
    </row>
    <row r="152" spans="1:23" ht="22.5" customHeight="1" x14ac:dyDescent="0.25">
      <c r="A152" s="52" t="s">
        <v>10</v>
      </c>
      <c r="B152" s="9">
        <v>0</v>
      </c>
      <c r="C152" s="78">
        <v>6</v>
      </c>
      <c r="D152" s="10">
        <f>(B149+B150+B151)*C152%</f>
        <v>2836.7999999999997</v>
      </c>
      <c r="E152" s="78">
        <v>0</v>
      </c>
      <c r="F152" s="10">
        <f t="shared" si="63"/>
        <v>0</v>
      </c>
      <c r="G152" s="78">
        <v>0</v>
      </c>
      <c r="H152" s="10">
        <f t="shared" si="64"/>
        <v>0</v>
      </c>
      <c r="I152" s="10">
        <f t="shared" si="51"/>
        <v>0</v>
      </c>
      <c r="J152" s="9"/>
      <c r="K152" s="11">
        <f t="shared" si="59"/>
        <v>2837</v>
      </c>
      <c r="L152" s="9">
        <v>0</v>
      </c>
      <c r="M152" s="10">
        <f t="shared" si="57"/>
        <v>284</v>
      </c>
      <c r="N152" s="9">
        <v>0</v>
      </c>
      <c r="O152" s="55">
        <v>0</v>
      </c>
      <c r="P152" s="9">
        <v>0</v>
      </c>
      <c r="Q152" s="9">
        <v>0</v>
      </c>
      <c r="R152" s="9">
        <v>0</v>
      </c>
      <c r="S152" s="10">
        <f t="shared" ref="S152:S183" si="65">SUM(L152:R152)</f>
        <v>284</v>
      </c>
      <c r="T152" s="10">
        <f t="shared" si="56"/>
        <v>2553</v>
      </c>
      <c r="U152" s="9"/>
      <c r="V152" s="9"/>
      <c r="W152" s="12"/>
    </row>
    <row r="153" spans="1:23" ht="22.5" customHeight="1" x14ac:dyDescent="0.25">
      <c r="A153" s="54" t="s">
        <v>6</v>
      </c>
      <c r="B153" s="13">
        <v>12691</v>
      </c>
      <c r="C153" s="78"/>
      <c r="D153" s="10">
        <v>13581</v>
      </c>
      <c r="E153" s="78">
        <v>0</v>
      </c>
      <c r="F153" s="10">
        <f t="shared" si="63"/>
        <v>0</v>
      </c>
      <c r="G153" s="78">
        <v>0</v>
      </c>
      <c r="H153" s="10">
        <f t="shared" si="64"/>
        <v>0</v>
      </c>
      <c r="I153" s="10">
        <f t="shared" si="51"/>
        <v>1269</v>
      </c>
      <c r="J153" s="13"/>
      <c r="K153" s="11">
        <f t="shared" si="59"/>
        <v>27541</v>
      </c>
      <c r="L153" s="13">
        <v>0</v>
      </c>
      <c r="M153" s="10">
        <f t="shared" si="57"/>
        <v>2627</v>
      </c>
      <c r="N153" s="13">
        <v>0</v>
      </c>
      <c r="O153" s="56">
        <v>0</v>
      </c>
      <c r="P153" s="13">
        <v>0</v>
      </c>
      <c r="Q153" s="13">
        <v>0</v>
      </c>
      <c r="R153" s="13">
        <v>0</v>
      </c>
      <c r="S153" s="10">
        <f t="shared" si="65"/>
        <v>2627</v>
      </c>
      <c r="T153" s="10">
        <f t="shared" si="56"/>
        <v>24914</v>
      </c>
      <c r="U153" s="13"/>
      <c r="V153" s="13"/>
      <c r="W153" s="14"/>
    </row>
    <row r="154" spans="1:23" ht="22.5" customHeight="1" x14ac:dyDescent="0.25">
      <c r="A154" s="52">
        <v>42095</v>
      </c>
      <c r="B154" s="9">
        <v>16860</v>
      </c>
      <c r="C154" s="78">
        <v>113</v>
      </c>
      <c r="D154" s="10">
        <f t="shared" si="58"/>
        <v>19052</v>
      </c>
      <c r="E154" s="78">
        <v>0</v>
      </c>
      <c r="F154" s="10">
        <f t="shared" si="63"/>
        <v>0</v>
      </c>
      <c r="G154" s="78">
        <v>0</v>
      </c>
      <c r="H154" s="10">
        <f t="shared" si="64"/>
        <v>0</v>
      </c>
      <c r="I154" s="10">
        <f t="shared" si="51"/>
        <v>1686</v>
      </c>
      <c r="J154" s="9"/>
      <c r="K154" s="11">
        <f t="shared" si="59"/>
        <v>37598</v>
      </c>
      <c r="L154" s="9">
        <v>0</v>
      </c>
      <c r="M154" s="10">
        <f t="shared" si="57"/>
        <v>3591</v>
      </c>
      <c r="N154" s="9">
        <f>N151</f>
        <v>1100</v>
      </c>
      <c r="O154" s="55">
        <v>0</v>
      </c>
      <c r="P154" s="9">
        <f>P151</f>
        <v>0</v>
      </c>
      <c r="Q154" s="9">
        <v>0</v>
      </c>
      <c r="R154" s="19">
        <v>247.19</v>
      </c>
      <c r="S154" s="17">
        <f t="shared" si="65"/>
        <v>4938.1899999999996</v>
      </c>
      <c r="T154" s="17">
        <f t="shared" si="56"/>
        <v>32659.81</v>
      </c>
      <c r="U154" s="19"/>
      <c r="V154" s="9"/>
      <c r="W154" s="12"/>
    </row>
    <row r="155" spans="1:23" ht="22.5" customHeight="1" x14ac:dyDescent="0.25">
      <c r="A155" s="52">
        <v>42125</v>
      </c>
      <c r="B155" s="9">
        <f>B154</f>
        <v>16860</v>
      </c>
      <c r="C155" s="78">
        <v>113</v>
      </c>
      <c r="D155" s="10">
        <f t="shared" si="58"/>
        <v>19052</v>
      </c>
      <c r="E155" s="78">
        <v>0</v>
      </c>
      <c r="F155" s="10">
        <f t="shared" si="63"/>
        <v>0</v>
      </c>
      <c r="G155" s="78">
        <v>0</v>
      </c>
      <c r="H155" s="10">
        <f t="shared" si="64"/>
        <v>0</v>
      </c>
      <c r="I155" s="10">
        <f t="shared" si="51"/>
        <v>1686</v>
      </c>
      <c r="J155" s="9"/>
      <c r="K155" s="11">
        <f t="shared" si="59"/>
        <v>37598</v>
      </c>
      <c r="L155" s="9">
        <v>0</v>
      </c>
      <c r="M155" s="10">
        <f t="shared" si="57"/>
        <v>3591</v>
      </c>
      <c r="N155" s="9">
        <f>N154</f>
        <v>1100</v>
      </c>
      <c r="O155" s="55">
        <v>0</v>
      </c>
      <c r="P155" s="9">
        <f>P154</f>
        <v>0</v>
      </c>
      <c r="Q155" s="9">
        <v>0</v>
      </c>
      <c r="R155" s="9">
        <v>0</v>
      </c>
      <c r="S155" s="10">
        <f t="shared" si="65"/>
        <v>4691</v>
      </c>
      <c r="T155" s="10">
        <f t="shared" si="56"/>
        <v>32907</v>
      </c>
      <c r="U155" s="9"/>
      <c r="V155" s="9"/>
      <c r="W155" s="12"/>
    </row>
    <row r="156" spans="1:23" ht="22.5" customHeight="1" x14ac:dyDescent="0.25">
      <c r="A156" s="52">
        <v>42156</v>
      </c>
      <c r="B156" s="9">
        <f>B155</f>
        <v>16860</v>
      </c>
      <c r="C156" s="78">
        <v>113</v>
      </c>
      <c r="D156" s="10">
        <f t="shared" si="58"/>
        <v>19052</v>
      </c>
      <c r="E156" s="78">
        <v>0</v>
      </c>
      <c r="F156" s="10">
        <f t="shared" si="63"/>
        <v>0</v>
      </c>
      <c r="G156" s="78">
        <v>0</v>
      </c>
      <c r="H156" s="10">
        <f t="shared" si="64"/>
        <v>0</v>
      </c>
      <c r="I156" s="10">
        <f t="shared" si="51"/>
        <v>1686</v>
      </c>
      <c r="J156" s="9"/>
      <c r="K156" s="11">
        <f t="shared" si="59"/>
        <v>37598</v>
      </c>
      <c r="L156" s="9">
        <v>0</v>
      </c>
      <c r="M156" s="10">
        <f t="shared" si="57"/>
        <v>3591</v>
      </c>
      <c r="N156" s="9">
        <f>N155</f>
        <v>1100</v>
      </c>
      <c r="O156" s="55">
        <v>0</v>
      </c>
      <c r="P156" s="9">
        <f>P155</f>
        <v>0</v>
      </c>
      <c r="Q156" s="9">
        <v>0</v>
      </c>
      <c r="R156" s="9">
        <v>0</v>
      </c>
      <c r="S156" s="10">
        <f t="shared" si="65"/>
        <v>4691</v>
      </c>
      <c r="T156" s="10">
        <f t="shared" si="56"/>
        <v>32907</v>
      </c>
      <c r="U156" s="9"/>
      <c r="V156" s="9"/>
      <c r="W156" s="12"/>
    </row>
    <row r="157" spans="1:23" ht="22.5" customHeight="1" x14ac:dyDescent="0.25">
      <c r="A157" s="52">
        <v>42186</v>
      </c>
      <c r="B157" s="9">
        <f>CEILING(ROUNDUP((B156*1.03),0),10)</f>
        <v>17370</v>
      </c>
      <c r="C157" s="78">
        <v>113</v>
      </c>
      <c r="D157" s="10">
        <f t="shared" si="58"/>
        <v>19628</v>
      </c>
      <c r="E157" s="78">
        <v>0</v>
      </c>
      <c r="F157" s="10">
        <f t="shared" si="63"/>
        <v>0</v>
      </c>
      <c r="G157" s="78">
        <v>0</v>
      </c>
      <c r="H157" s="10">
        <f t="shared" si="64"/>
        <v>0</v>
      </c>
      <c r="I157" s="10">
        <f t="shared" si="51"/>
        <v>1737</v>
      </c>
      <c r="J157" s="9"/>
      <c r="K157" s="11">
        <f t="shared" si="59"/>
        <v>38735</v>
      </c>
      <c r="L157" s="9">
        <v>0</v>
      </c>
      <c r="M157" s="10">
        <f t="shared" si="57"/>
        <v>3700</v>
      </c>
      <c r="N157" s="9">
        <f>N156</f>
        <v>1100</v>
      </c>
      <c r="O157" s="55">
        <v>0</v>
      </c>
      <c r="P157" s="9">
        <f>P156</f>
        <v>0</v>
      </c>
      <c r="Q157" s="9">
        <v>0</v>
      </c>
      <c r="R157" s="9">
        <v>0</v>
      </c>
      <c r="S157" s="10">
        <f t="shared" si="65"/>
        <v>4800</v>
      </c>
      <c r="T157" s="10">
        <f t="shared" si="56"/>
        <v>33935</v>
      </c>
      <c r="U157" s="9"/>
      <c r="V157" s="9"/>
      <c r="W157" s="12"/>
    </row>
    <row r="158" spans="1:23" ht="22.5" customHeight="1" x14ac:dyDescent="0.25">
      <c r="A158" s="52">
        <v>42217</v>
      </c>
      <c r="B158" s="9">
        <f>B157</f>
        <v>17370</v>
      </c>
      <c r="C158" s="78">
        <v>113</v>
      </c>
      <c r="D158" s="10">
        <f t="shared" si="58"/>
        <v>19628</v>
      </c>
      <c r="E158" s="78">
        <v>0</v>
      </c>
      <c r="F158" s="10">
        <f t="shared" si="63"/>
        <v>0</v>
      </c>
      <c r="G158" s="78">
        <v>0</v>
      </c>
      <c r="H158" s="10">
        <f t="shared" si="64"/>
        <v>0</v>
      </c>
      <c r="I158" s="10">
        <f t="shared" si="51"/>
        <v>1737</v>
      </c>
      <c r="J158" s="9"/>
      <c r="K158" s="11">
        <f t="shared" si="59"/>
        <v>38735</v>
      </c>
      <c r="L158" s="9">
        <v>0</v>
      </c>
      <c r="M158" s="10">
        <f t="shared" si="57"/>
        <v>3700</v>
      </c>
      <c r="N158" s="9">
        <f>N157</f>
        <v>1100</v>
      </c>
      <c r="O158" s="55">
        <v>0</v>
      </c>
      <c r="P158" s="9">
        <f>P157</f>
        <v>0</v>
      </c>
      <c r="Q158" s="9">
        <v>0</v>
      </c>
      <c r="R158" s="9">
        <v>0</v>
      </c>
      <c r="S158" s="10">
        <f t="shared" si="65"/>
        <v>4800</v>
      </c>
      <c r="T158" s="10">
        <f t="shared" si="56"/>
        <v>33935</v>
      </c>
      <c r="U158" s="9"/>
      <c r="V158" s="9"/>
      <c r="W158" s="12"/>
    </row>
    <row r="159" spans="1:23" ht="22.5" customHeight="1" x14ac:dyDescent="0.25">
      <c r="A159" s="52" t="s">
        <v>9</v>
      </c>
      <c r="B159" s="9">
        <v>0</v>
      </c>
      <c r="C159" s="78">
        <v>6</v>
      </c>
      <c r="D159" s="10">
        <f>(D160-D158)*2</f>
        <v>2084</v>
      </c>
      <c r="E159" s="78">
        <v>0</v>
      </c>
      <c r="F159" s="10">
        <f t="shared" si="63"/>
        <v>0</v>
      </c>
      <c r="G159" s="78">
        <v>0</v>
      </c>
      <c r="H159" s="10">
        <f t="shared" si="64"/>
        <v>0</v>
      </c>
      <c r="I159" s="10">
        <f t="shared" si="51"/>
        <v>0</v>
      </c>
      <c r="J159" s="9"/>
      <c r="K159" s="11">
        <f t="shared" si="59"/>
        <v>2084</v>
      </c>
      <c r="L159" s="9">
        <v>0</v>
      </c>
      <c r="M159" s="10">
        <f t="shared" si="57"/>
        <v>208</v>
      </c>
      <c r="N159" s="9">
        <v>0</v>
      </c>
      <c r="O159" s="55">
        <v>0</v>
      </c>
      <c r="P159" s="9">
        <v>0</v>
      </c>
      <c r="Q159" s="9">
        <v>0</v>
      </c>
      <c r="R159" s="9">
        <v>0</v>
      </c>
      <c r="S159" s="10">
        <f t="shared" si="65"/>
        <v>208</v>
      </c>
      <c r="T159" s="10">
        <f t="shared" si="56"/>
        <v>1876</v>
      </c>
      <c r="U159" s="9"/>
      <c r="V159" s="9"/>
      <c r="W159" s="12"/>
    </row>
    <row r="160" spans="1:23" ht="22.5" customHeight="1" x14ac:dyDescent="0.25">
      <c r="A160" s="52">
        <v>42248</v>
      </c>
      <c r="B160" s="9">
        <f>B158</f>
        <v>17370</v>
      </c>
      <c r="C160" s="78">
        <v>119</v>
      </c>
      <c r="D160" s="10">
        <f t="shared" si="58"/>
        <v>20670</v>
      </c>
      <c r="E160" s="78">
        <v>0</v>
      </c>
      <c r="F160" s="10">
        <f t="shared" si="63"/>
        <v>0</v>
      </c>
      <c r="G160" s="78">
        <v>0</v>
      </c>
      <c r="H160" s="10">
        <f t="shared" si="64"/>
        <v>0</v>
      </c>
      <c r="I160" s="10">
        <f t="shared" si="51"/>
        <v>1737</v>
      </c>
      <c r="J160" s="9"/>
      <c r="K160" s="11">
        <f t="shared" si="59"/>
        <v>39777</v>
      </c>
      <c r="L160" s="9">
        <v>0</v>
      </c>
      <c r="M160" s="10">
        <f t="shared" si="57"/>
        <v>3804</v>
      </c>
      <c r="N160" s="9">
        <f>N158</f>
        <v>1100</v>
      </c>
      <c r="O160" s="55">
        <v>0</v>
      </c>
      <c r="P160" s="9">
        <f>P158</f>
        <v>0</v>
      </c>
      <c r="Q160" s="9">
        <v>0</v>
      </c>
      <c r="R160" s="9">
        <v>0</v>
      </c>
      <c r="S160" s="10">
        <f t="shared" si="65"/>
        <v>4904</v>
      </c>
      <c r="T160" s="10">
        <f t="shared" si="56"/>
        <v>34873</v>
      </c>
      <c r="U160" s="9"/>
      <c r="V160" s="9"/>
      <c r="W160" s="12"/>
    </row>
    <row r="161" spans="1:23" ht="22.5" customHeight="1" x14ac:dyDescent="0.25">
      <c r="A161" s="52">
        <v>42278</v>
      </c>
      <c r="B161" s="9">
        <f t="shared" ref="B161:B166" si="66">B160</f>
        <v>17370</v>
      </c>
      <c r="C161" s="78">
        <v>119</v>
      </c>
      <c r="D161" s="10">
        <f t="shared" si="58"/>
        <v>20670</v>
      </c>
      <c r="E161" s="78">
        <v>0</v>
      </c>
      <c r="F161" s="10">
        <f t="shared" si="63"/>
        <v>0</v>
      </c>
      <c r="G161" s="78">
        <v>0</v>
      </c>
      <c r="H161" s="10">
        <f t="shared" si="64"/>
        <v>0</v>
      </c>
      <c r="I161" s="10">
        <f t="shared" si="51"/>
        <v>1737</v>
      </c>
      <c r="J161" s="9"/>
      <c r="K161" s="11">
        <f t="shared" si="59"/>
        <v>39777</v>
      </c>
      <c r="L161" s="9">
        <v>0</v>
      </c>
      <c r="M161" s="10">
        <f t="shared" si="57"/>
        <v>3804</v>
      </c>
      <c r="N161" s="9">
        <f t="shared" ref="N161:N166" si="67">N160</f>
        <v>1100</v>
      </c>
      <c r="O161" s="55">
        <v>0</v>
      </c>
      <c r="P161" s="9">
        <f t="shared" ref="P161:P166" si="68">P160</f>
        <v>0</v>
      </c>
      <c r="Q161" s="9">
        <v>0</v>
      </c>
      <c r="R161" s="9">
        <v>0</v>
      </c>
      <c r="S161" s="10">
        <f t="shared" si="65"/>
        <v>4904</v>
      </c>
      <c r="T161" s="10">
        <f t="shared" si="56"/>
        <v>34873</v>
      </c>
      <c r="U161" s="9"/>
      <c r="V161" s="9"/>
      <c r="W161" s="12"/>
    </row>
    <row r="162" spans="1:23" ht="22.5" customHeight="1" x14ac:dyDescent="0.25">
      <c r="A162" s="52">
        <v>42309</v>
      </c>
      <c r="B162" s="9">
        <f t="shared" si="66"/>
        <v>17370</v>
      </c>
      <c r="C162" s="78">
        <v>119</v>
      </c>
      <c r="D162" s="10">
        <f t="shared" si="58"/>
        <v>20670</v>
      </c>
      <c r="E162" s="78">
        <v>0</v>
      </c>
      <c r="F162" s="10">
        <f t="shared" si="63"/>
        <v>0</v>
      </c>
      <c r="G162" s="78">
        <v>0</v>
      </c>
      <c r="H162" s="10">
        <f t="shared" si="64"/>
        <v>0</v>
      </c>
      <c r="I162" s="10">
        <f t="shared" si="51"/>
        <v>1737</v>
      </c>
      <c r="J162" s="9"/>
      <c r="K162" s="11">
        <f t="shared" si="59"/>
        <v>39777</v>
      </c>
      <c r="L162" s="9">
        <v>0</v>
      </c>
      <c r="M162" s="10">
        <f t="shared" si="57"/>
        <v>3804</v>
      </c>
      <c r="N162" s="9">
        <f t="shared" si="67"/>
        <v>1100</v>
      </c>
      <c r="O162" s="55">
        <v>0</v>
      </c>
      <c r="P162" s="9">
        <f t="shared" si="68"/>
        <v>0</v>
      </c>
      <c r="Q162" s="9">
        <v>0</v>
      </c>
      <c r="R162" s="9">
        <v>0</v>
      </c>
      <c r="S162" s="10">
        <f t="shared" si="65"/>
        <v>4904</v>
      </c>
      <c r="T162" s="10">
        <f t="shared" si="56"/>
        <v>34873</v>
      </c>
      <c r="U162" s="9"/>
      <c r="V162" s="9"/>
      <c r="W162" s="12"/>
    </row>
    <row r="163" spans="1:23" ht="22.5" customHeight="1" x14ac:dyDescent="0.25">
      <c r="A163" s="52">
        <v>42339</v>
      </c>
      <c r="B163" s="9">
        <f t="shared" si="66"/>
        <v>17370</v>
      </c>
      <c r="C163" s="78">
        <v>119</v>
      </c>
      <c r="D163" s="10">
        <f t="shared" si="58"/>
        <v>20670</v>
      </c>
      <c r="E163" s="78">
        <v>0</v>
      </c>
      <c r="F163" s="10">
        <f t="shared" si="63"/>
        <v>0</v>
      </c>
      <c r="G163" s="78">
        <v>0</v>
      </c>
      <c r="H163" s="10">
        <f t="shared" si="64"/>
        <v>0</v>
      </c>
      <c r="I163" s="10">
        <f t="shared" si="51"/>
        <v>1737</v>
      </c>
      <c r="J163" s="9"/>
      <c r="K163" s="11">
        <f t="shared" si="59"/>
        <v>39777</v>
      </c>
      <c r="L163" s="9">
        <v>0</v>
      </c>
      <c r="M163" s="10">
        <f t="shared" si="57"/>
        <v>3804</v>
      </c>
      <c r="N163" s="9">
        <f t="shared" si="67"/>
        <v>1100</v>
      </c>
      <c r="O163" s="55">
        <v>0</v>
      </c>
      <c r="P163" s="9">
        <f t="shared" si="68"/>
        <v>0</v>
      </c>
      <c r="Q163" s="9">
        <v>0</v>
      </c>
      <c r="R163" s="9">
        <v>0</v>
      </c>
      <c r="S163" s="10">
        <f t="shared" si="65"/>
        <v>4904</v>
      </c>
      <c r="T163" s="10">
        <f t="shared" si="56"/>
        <v>34873</v>
      </c>
      <c r="U163" s="9"/>
      <c r="V163" s="9"/>
      <c r="W163" s="12"/>
    </row>
    <row r="164" spans="1:23" ht="22.5" customHeight="1" x14ac:dyDescent="0.25">
      <c r="A164" s="52">
        <v>42370</v>
      </c>
      <c r="B164" s="9">
        <f t="shared" si="66"/>
        <v>17370</v>
      </c>
      <c r="C164" s="78">
        <v>119</v>
      </c>
      <c r="D164" s="10">
        <f t="shared" si="58"/>
        <v>20670</v>
      </c>
      <c r="E164" s="78">
        <v>0</v>
      </c>
      <c r="F164" s="10">
        <f t="shared" si="63"/>
        <v>0</v>
      </c>
      <c r="G164" s="78">
        <v>0</v>
      </c>
      <c r="H164" s="10">
        <f t="shared" si="64"/>
        <v>0</v>
      </c>
      <c r="I164" s="10">
        <f t="shared" si="51"/>
        <v>1737</v>
      </c>
      <c r="J164" s="9"/>
      <c r="K164" s="11">
        <f t="shared" si="59"/>
        <v>39777</v>
      </c>
      <c r="L164" s="9">
        <v>0</v>
      </c>
      <c r="M164" s="10">
        <f t="shared" si="57"/>
        <v>3804</v>
      </c>
      <c r="N164" s="9">
        <f t="shared" si="67"/>
        <v>1100</v>
      </c>
      <c r="O164" s="55">
        <v>0</v>
      </c>
      <c r="P164" s="9">
        <f t="shared" si="68"/>
        <v>0</v>
      </c>
      <c r="Q164" s="9">
        <v>0</v>
      </c>
      <c r="R164" s="9">
        <v>0</v>
      </c>
      <c r="S164" s="10">
        <f t="shared" si="65"/>
        <v>4904</v>
      </c>
      <c r="T164" s="10">
        <f t="shared" ref="T164:T192" si="69">K164-S164</f>
        <v>34873</v>
      </c>
      <c r="U164" s="9"/>
      <c r="V164" s="9"/>
      <c r="W164" s="12"/>
    </row>
    <row r="165" spans="1:23" ht="22.5" customHeight="1" x14ac:dyDescent="0.25">
      <c r="A165" s="52">
        <v>42401</v>
      </c>
      <c r="B165" s="9">
        <f t="shared" si="66"/>
        <v>17370</v>
      </c>
      <c r="C165" s="78">
        <v>119</v>
      </c>
      <c r="D165" s="10">
        <f t="shared" si="58"/>
        <v>20670</v>
      </c>
      <c r="E165" s="78">
        <v>0</v>
      </c>
      <c r="F165" s="10">
        <f t="shared" si="63"/>
        <v>0</v>
      </c>
      <c r="G165" s="78">
        <v>0</v>
      </c>
      <c r="H165" s="10">
        <f t="shared" si="64"/>
        <v>0</v>
      </c>
      <c r="I165" s="10">
        <f t="shared" si="51"/>
        <v>1737</v>
      </c>
      <c r="J165" s="9"/>
      <c r="K165" s="11">
        <f t="shared" si="59"/>
        <v>39777</v>
      </c>
      <c r="L165" s="9">
        <v>0</v>
      </c>
      <c r="M165" s="10">
        <f t="shared" si="57"/>
        <v>3804</v>
      </c>
      <c r="N165" s="9">
        <f t="shared" si="67"/>
        <v>1100</v>
      </c>
      <c r="O165" s="55">
        <v>0</v>
      </c>
      <c r="P165" s="9">
        <f t="shared" si="68"/>
        <v>0</v>
      </c>
      <c r="Q165" s="9">
        <v>0</v>
      </c>
      <c r="R165" s="9">
        <v>0</v>
      </c>
      <c r="S165" s="10">
        <f t="shared" si="65"/>
        <v>4904</v>
      </c>
      <c r="T165" s="10">
        <f t="shared" si="69"/>
        <v>34873</v>
      </c>
      <c r="U165" s="9"/>
      <c r="V165" s="9"/>
      <c r="W165" s="12"/>
    </row>
    <row r="166" spans="1:23" ht="22.5" customHeight="1" x14ac:dyDescent="0.25">
      <c r="A166" s="52">
        <v>42430</v>
      </c>
      <c r="B166" s="9">
        <f t="shared" si="66"/>
        <v>17370</v>
      </c>
      <c r="C166" s="78">
        <v>119</v>
      </c>
      <c r="D166" s="10">
        <f t="shared" si="58"/>
        <v>20670</v>
      </c>
      <c r="E166" s="78">
        <v>0</v>
      </c>
      <c r="F166" s="10">
        <f t="shared" si="63"/>
        <v>0</v>
      </c>
      <c r="G166" s="78">
        <v>0</v>
      </c>
      <c r="H166" s="10">
        <f t="shared" si="64"/>
        <v>0</v>
      </c>
      <c r="I166" s="10">
        <f t="shared" si="51"/>
        <v>1737</v>
      </c>
      <c r="J166" s="9"/>
      <c r="K166" s="11">
        <f t="shared" si="59"/>
        <v>39777</v>
      </c>
      <c r="L166" s="9">
        <v>0</v>
      </c>
      <c r="M166" s="10">
        <f t="shared" si="57"/>
        <v>3804</v>
      </c>
      <c r="N166" s="9">
        <f t="shared" si="67"/>
        <v>1100</v>
      </c>
      <c r="O166" s="55">
        <v>0</v>
      </c>
      <c r="P166" s="9">
        <f t="shared" si="68"/>
        <v>0</v>
      </c>
      <c r="Q166" s="9">
        <v>0</v>
      </c>
      <c r="R166" s="9">
        <v>0</v>
      </c>
      <c r="S166" s="10">
        <f t="shared" si="65"/>
        <v>4904</v>
      </c>
      <c r="T166" s="10">
        <f t="shared" si="69"/>
        <v>34873</v>
      </c>
      <c r="U166" s="9"/>
      <c r="V166" s="9"/>
      <c r="W166" s="12"/>
    </row>
    <row r="167" spans="1:23" ht="22.5" customHeight="1" x14ac:dyDescent="0.25">
      <c r="A167" s="52" t="s">
        <v>8</v>
      </c>
      <c r="B167" s="9">
        <v>0</v>
      </c>
      <c r="C167" s="78">
        <v>6</v>
      </c>
      <c r="D167" s="10">
        <f>(D168-D166)*3</f>
        <v>3129</v>
      </c>
      <c r="E167" s="78">
        <v>0</v>
      </c>
      <c r="F167" s="10">
        <f t="shared" si="63"/>
        <v>0</v>
      </c>
      <c r="G167" s="78">
        <v>0</v>
      </c>
      <c r="H167" s="10">
        <f t="shared" si="64"/>
        <v>0</v>
      </c>
      <c r="I167" s="10">
        <f t="shared" si="51"/>
        <v>0</v>
      </c>
      <c r="J167" s="9"/>
      <c r="K167" s="11">
        <f t="shared" si="59"/>
        <v>3129</v>
      </c>
      <c r="L167" s="9">
        <v>0</v>
      </c>
      <c r="M167" s="10">
        <f t="shared" si="57"/>
        <v>313</v>
      </c>
      <c r="N167" s="9">
        <v>0</v>
      </c>
      <c r="O167" s="55">
        <v>0</v>
      </c>
      <c r="P167" s="9">
        <v>0</v>
      </c>
      <c r="Q167" s="9">
        <v>0</v>
      </c>
      <c r="R167" s="9">
        <v>0</v>
      </c>
      <c r="S167" s="10">
        <f t="shared" si="65"/>
        <v>313</v>
      </c>
      <c r="T167" s="10">
        <f t="shared" si="69"/>
        <v>2816</v>
      </c>
      <c r="U167" s="9"/>
      <c r="V167" s="9"/>
      <c r="W167" s="12"/>
    </row>
    <row r="168" spans="1:23" ht="22.5" customHeight="1" x14ac:dyDescent="0.25">
      <c r="A168" s="52">
        <v>42461</v>
      </c>
      <c r="B168" s="9">
        <f>B166</f>
        <v>17370</v>
      </c>
      <c r="C168" s="78">
        <v>125</v>
      </c>
      <c r="D168" s="10">
        <f t="shared" si="58"/>
        <v>21713</v>
      </c>
      <c r="E168" s="78">
        <v>0</v>
      </c>
      <c r="F168" s="10">
        <f t="shared" si="63"/>
        <v>0</v>
      </c>
      <c r="G168" s="78">
        <v>0</v>
      </c>
      <c r="H168" s="10">
        <f t="shared" si="64"/>
        <v>0</v>
      </c>
      <c r="I168" s="10">
        <f t="shared" si="51"/>
        <v>1737</v>
      </c>
      <c r="J168" s="9"/>
      <c r="K168" s="11">
        <f t="shared" si="59"/>
        <v>40820</v>
      </c>
      <c r="L168" s="9">
        <v>0</v>
      </c>
      <c r="M168" s="10">
        <f t="shared" si="57"/>
        <v>3908</v>
      </c>
      <c r="N168" s="9">
        <f>N166</f>
        <v>1100</v>
      </c>
      <c r="O168" s="55">
        <v>0</v>
      </c>
      <c r="P168" s="9">
        <f>P166</f>
        <v>0</v>
      </c>
      <c r="Q168" s="9">
        <v>0</v>
      </c>
      <c r="R168" s="19">
        <v>251.9</v>
      </c>
      <c r="S168" s="17">
        <f t="shared" si="65"/>
        <v>5259.9</v>
      </c>
      <c r="T168" s="17">
        <f t="shared" si="69"/>
        <v>35560.1</v>
      </c>
      <c r="U168" s="19"/>
      <c r="V168" s="9"/>
      <c r="W168" s="12"/>
    </row>
    <row r="169" spans="1:23" ht="22.5" customHeight="1" x14ac:dyDescent="0.25">
      <c r="A169" s="52">
        <v>42491</v>
      </c>
      <c r="B169" s="9">
        <f>B168</f>
        <v>17370</v>
      </c>
      <c r="C169" s="78">
        <v>125</v>
      </c>
      <c r="D169" s="10">
        <f t="shared" si="58"/>
        <v>21713</v>
      </c>
      <c r="E169" s="78">
        <v>0</v>
      </c>
      <c r="F169" s="10">
        <f t="shared" si="63"/>
        <v>0</v>
      </c>
      <c r="G169" s="78">
        <v>0</v>
      </c>
      <c r="H169" s="10">
        <f t="shared" si="64"/>
        <v>0</v>
      </c>
      <c r="I169" s="10">
        <f t="shared" si="51"/>
        <v>1737</v>
      </c>
      <c r="J169" s="9"/>
      <c r="K169" s="11">
        <f t="shared" si="59"/>
        <v>40820</v>
      </c>
      <c r="L169" s="9">
        <v>0</v>
      </c>
      <c r="M169" s="10">
        <f t="shared" si="57"/>
        <v>3908</v>
      </c>
      <c r="N169" s="9">
        <f t="shared" ref="N169:N174" si="70">N168</f>
        <v>1100</v>
      </c>
      <c r="O169" s="55">
        <v>0</v>
      </c>
      <c r="P169" s="9">
        <f t="shared" ref="P169:P174" si="71">P168</f>
        <v>0</v>
      </c>
      <c r="Q169" s="9">
        <v>0</v>
      </c>
      <c r="R169" s="9">
        <v>0</v>
      </c>
      <c r="S169" s="10">
        <f t="shared" si="65"/>
        <v>5008</v>
      </c>
      <c r="T169" s="10">
        <f t="shared" si="69"/>
        <v>35812</v>
      </c>
      <c r="U169" s="9"/>
      <c r="V169" s="9"/>
      <c r="W169" s="12"/>
    </row>
    <row r="170" spans="1:23" ht="22.5" customHeight="1" x14ac:dyDescent="0.25">
      <c r="A170" s="52">
        <v>42522</v>
      </c>
      <c r="B170" s="9">
        <f>B169</f>
        <v>17370</v>
      </c>
      <c r="C170" s="78">
        <v>125</v>
      </c>
      <c r="D170" s="10">
        <f t="shared" si="58"/>
        <v>21713</v>
      </c>
      <c r="E170" s="78">
        <v>0</v>
      </c>
      <c r="F170" s="10">
        <f t="shared" si="63"/>
        <v>0</v>
      </c>
      <c r="G170" s="78">
        <v>0</v>
      </c>
      <c r="H170" s="10">
        <f t="shared" si="64"/>
        <v>0</v>
      </c>
      <c r="I170" s="10">
        <f t="shared" si="51"/>
        <v>1737</v>
      </c>
      <c r="J170" s="9"/>
      <c r="K170" s="11">
        <f t="shared" si="59"/>
        <v>40820</v>
      </c>
      <c r="L170" s="9">
        <v>0</v>
      </c>
      <c r="M170" s="10">
        <f t="shared" si="57"/>
        <v>3908</v>
      </c>
      <c r="N170" s="9">
        <f t="shared" si="70"/>
        <v>1100</v>
      </c>
      <c r="O170" s="55">
        <v>0</v>
      </c>
      <c r="P170" s="9">
        <f t="shared" si="71"/>
        <v>0</v>
      </c>
      <c r="Q170" s="9">
        <v>0</v>
      </c>
      <c r="R170" s="9">
        <v>0</v>
      </c>
      <c r="S170" s="10">
        <f t="shared" si="65"/>
        <v>5008</v>
      </c>
      <c r="T170" s="10">
        <f t="shared" si="69"/>
        <v>35812</v>
      </c>
      <c r="U170" s="9"/>
      <c r="V170" s="9"/>
      <c r="W170" s="12"/>
    </row>
    <row r="171" spans="1:23" ht="22.5" customHeight="1" x14ac:dyDescent="0.25">
      <c r="A171" s="52">
        <v>42552</v>
      </c>
      <c r="B171" s="9">
        <f>CEILING(ROUNDUP((B170*1.03),0),10)</f>
        <v>17900</v>
      </c>
      <c r="C171" s="78">
        <v>125</v>
      </c>
      <c r="D171" s="10">
        <f t="shared" si="58"/>
        <v>22375</v>
      </c>
      <c r="E171" s="78">
        <v>0</v>
      </c>
      <c r="F171" s="10">
        <f t="shared" si="63"/>
        <v>0</v>
      </c>
      <c r="G171" s="78">
        <v>0</v>
      </c>
      <c r="H171" s="10">
        <f t="shared" si="64"/>
        <v>0</v>
      </c>
      <c r="I171" s="10">
        <f t="shared" si="51"/>
        <v>1790</v>
      </c>
      <c r="J171" s="9"/>
      <c r="K171" s="11">
        <f t="shared" si="59"/>
        <v>42065</v>
      </c>
      <c r="L171" s="9">
        <v>0</v>
      </c>
      <c r="M171" s="10">
        <f t="shared" si="57"/>
        <v>4028</v>
      </c>
      <c r="N171" s="9">
        <f t="shared" si="70"/>
        <v>1100</v>
      </c>
      <c r="O171" s="55">
        <v>0</v>
      </c>
      <c r="P171" s="9">
        <f t="shared" si="71"/>
        <v>0</v>
      </c>
      <c r="Q171" s="9">
        <v>0</v>
      </c>
      <c r="R171" s="9">
        <v>0</v>
      </c>
      <c r="S171" s="10">
        <f t="shared" si="65"/>
        <v>5128</v>
      </c>
      <c r="T171" s="10">
        <f t="shared" si="69"/>
        <v>36937</v>
      </c>
      <c r="U171" s="9"/>
      <c r="V171" s="9"/>
      <c r="W171" s="12"/>
    </row>
    <row r="172" spans="1:23" ht="22.5" customHeight="1" x14ac:dyDescent="0.25">
      <c r="A172" s="52">
        <v>42583</v>
      </c>
      <c r="B172" s="9">
        <f>B171</f>
        <v>17900</v>
      </c>
      <c r="C172" s="78">
        <v>125</v>
      </c>
      <c r="D172" s="10">
        <f t="shared" si="58"/>
        <v>22375</v>
      </c>
      <c r="E172" s="78">
        <v>0</v>
      </c>
      <c r="F172" s="10">
        <f t="shared" si="63"/>
        <v>0</v>
      </c>
      <c r="G172" s="78">
        <v>0</v>
      </c>
      <c r="H172" s="10">
        <f t="shared" si="64"/>
        <v>0</v>
      </c>
      <c r="I172" s="10">
        <f t="shared" si="51"/>
        <v>1790</v>
      </c>
      <c r="J172" s="9"/>
      <c r="K172" s="11">
        <f t="shared" si="59"/>
        <v>42065</v>
      </c>
      <c r="L172" s="9">
        <v>0</v>
      </c>
      <c r="M172" s="10">
        <f t="shared" si="57"/>
        <v>4028</v>
      </c>
      <c r="N172" s="9">
        <f t="shared" si="70"/>
        <v>1100</v>
      </c>
      <c r="O172" s="55">
        <v>0</v>
      </c>
      <c r="P172" s="9">
        <f t="shared" si="71"/>
        <v>0</v>
      </c>
      <c r="Q172" s="9">
        <v>0</v>
      </c>
      <c r="R172" s="9">
        <v>0</v>
      </c>
      <c r="S172" s="10">
        <f t="shared" si="65"/>
        <v>5128</v>
      </c>
      <c r="T172" s="10">
        <f t="shared" si="69"/>
        <v>36937</v>
      </c>
      <c r="U172" s="9"/>
      <c r="V172" s="9"/>
      <c r="W172" s="12"/>
    </row>
    <row r="173" spans="1:23" ht="22.5" customHeight="1" x14ac:dyDescent="0.25">
      <c r="A173" s="52">
        <v>42614</v>
      </c>
      <c r="B173" s="9">
        <f>B172</f>
        <v>17900</v>
      </c>
      <c r="C173" s="78">
        <v>125</v>
      </c>
      <c r="D173" s="10">
        <f t="shared" si="58"/>
        <v>22375</v>
      </c>
      <c r="E173" s="78">
        <v>0</v>
      </c>
      <c r="F173" s="10">
        <f t="shared" si="63"/>
        <v>0</v>
      </c>
      <c r="G173" s="78">
        <v>0</v>
      </c>
      <c r="H173" s="10">
        <f t="shared" si="64"/>
        <v>0</v>
      </c>
      <c r="I173" s="10">
        <f t="shared" si="51"/>
        <v>1790</v>
      </c>
      <c r="J173" s="9"/>
      <c r="K173" s="11">
        <f t="shared" si="59"/>
        <v>42065</v>
      </c>
      <c r="L173" s="9">
        <v>0</v>
      </c>
      <c r="M173" s="10">
        <f t="shared" si="57"/>
        <v>4028</v>
      </c>
      <c r="N173" s="9">
        <f t="shared" si="70"/>
        <v>1100</v>
      </c>
      <c r="O173" s="55">
        <v>0</v>
      </c>
      <c r="P173" s="9">
        <f t="shared" si="71"/>
        <v>0</v>
      </c>
      <c r="Q173" s="9">
        <v>0</v>
      </c>
      <c r="R173" s="9">
        <v>0</v>
      </c>
      <c r="S173" s="10">
        <f t="shared" si="65"/>
        <v>5128</v>
      </c>
      <c r="T173" s="10">
        <f t="shared" si="69"/>
        <v>36937</v>
      </c>
      <c r="U173" s="9"/>
      <c r="V173" s="9"/>
      <c r="W173" s="12"/>
    </row>
    <row r="174" spans="1:23" ht="22.5" customHeight="1" x14ac:dyDescent="0.25">
      <c r="A174" s="52">
        <v>42644</v>
      </c>
      <c r="B174" s="9">
        <f>B173</f>
        <v>17900</v>
      </c>
      <c r="C174" s="78">
        <v>125</v>
      </c>
      <c r="D174" s="10">
        <f t="shared" si="58"/>
        <v>22375</v>
      </c>
      <c r="E174" s="78">
        <v>0</v>
      </c>
      <c r="F174" s="10">
        <f t="shared" si="63"/>
        <v>0</v>
      </c>
      <c r="G174" s="78">
        <v>0</v>
      </c>
      <c r="H174" s="10">
        <f t="shared" si="64"/>
        <v>0</v>
      </c>
      <c r="I174" s="10">
        <f t="shared" si="51"/>
        <v>1790</v>
      </c>
      <c r="J174" s="9"/>
      <c r="K174" s="11">
        <f t="shared" si="59"/>
        <v>42065</v>
      </c>
      <c r="L174" s="9">
        <v>0</v>
      </c>
      <c r="M174" s="10">
        <f t="shared" si="57"/>
        <v>4028</v>
      </c>
      <c r="N174" s="9">
        <f t="shared" si="70"/>
        <v>1100</v>
      </c>
      <c r="O174" s="55">
        <v>0</v>
      </c>
      <c r="P174" s="9">
        <f t="shared" si="71"/>
        <v>0</v>
      </c>
      <c r="Q174" s="9">
        <v>0</v>
      </c>
      <c r="R174" s="9">
        <v>0</v>
      </c>
      <c r="S174" s="10">
        <f t="shared" si="65"/>
        <v>5128</v>
      </c>
      <c r="T174" s="10">
        <f t="shared" si="69"/>
        <v>36937</v>
      </c>
      <c r="U174" s="9"/>
      <c r="V174" s="9"/>
      <c r="W174" s="12"/>
    </row>
    <row r="175" spans="1:23" ht="22.5" customHeight="1" x14ac:dyDescent="0.25">
      <c r="A175" s="52" t="s">
        <v>7</v>
      </c>
      <c r="B175" s="9">
        <v>0</v>
      </c>
      <c r="C175" s="78">
        <v>7</v>
      </c>
      <c r="D175" s="10">
        <f>(D176-D174)*4</f>
        <v>5012</v>
      </c>
      <c r="E175" s="78">
        <v>0</v>
      </c>
      <c r="F175" s="10">
        <f t="shared" si="63"/>
        <v>0</v>
      </c>
      <c r="G175" s="78">
        <v>0</v>
      </c>
      <c r="H175" s="10">
        <f t="shared" si="64"/>
        <v>0</v>
      </c>
      <c r="I175" s="10">
        <f t="shared" si="51"/>
        <v>0</v>
      </c>
      <c r="J175" s="9"/>
      <c r="K175" s="11">
        <f t="shared" si="59"/>
        <v>5012</v>
      </c>
      <c r="L175" s="9">
        <v>0</v>
      </c>
      <c r="M175" s="10">
        <f t="shared" si="57"/>
        <v>501</v>
      </c>
      <c r="N175" s="9">
        <v>0</v>
      </c>
      <c r="O175" s="55">
        <v>0</v>
      </c>
      <c r="P175" s="9">
        <v>0</v>
      </c>
      <c r="Q175" s="9">
        <v>0</v>
      </c>
      <c r="R175" s="9">
        <v>0</v>
      </c>
      <c r="S175" s="10">
        <f t="shared" si="65"/>
        <v>501</v>
      </c>
      <c r="T175" s="10">
        <f t="shared" si="69"/>
        <v>4511</v>
      </c>
      <c r="U175" s="9"/>
      <c r="V175" s="9"/>
      <c r="W175" s="12"/>
    </row>
    <row r="176" spans="1:23" ht="22.5" customHeight="1" x14ac:dyDescent="0.25">
      <c r="A176" s="52">
        <v>42675</v>
      </c>
      <c r="B176" s="9">
        <f>B174</f>
        <v>17900</v>
      </c>
      <c r="C176" s="78">
        <v>132</v>
      </c>
      <c r="D176" s="10">
        <f t="shared" si="58"/>
        <v>23628</v>
      </c>
      <c r="E176" s="78">
        <v>0</v>
      </c>
      <c r="F176" s="10">
        <f t="shared" si="63"/>
        <v>0</v>
      </c>
      <c r="G176" s="78">
        <v>0</v>
      </c>
      <c r="H176" s="10">
        <f t="shared" si="64"/>
        <v>0</v>
      </c>
      <c r="I176" s="10">
        <f t="shared" si="51"/>
        <v>1790</v>
      </c>
      <c r="J176" s="9"/>
      <c r="K176" s="11">
        <f t="shared" si="59"/>
        <v>43318</v>
      </c>
      <c r="L176" s="9">
        <v>0</v>
      </c>
      <c r="M176" s="10">
        <f t="shared" si="57"/>
        <v>4153</v>
      </c>
      <c r="N176" s="9">
        <f>N174</f>
        <v>1100</v>
      </c>
      <c r="O176" s="55">
        <v>0</v>
      </c>
      <c r="P176" s="9">
        <f>P174</f>
        <v>0</v>
      </c>
      <c r="Q176" s="9">
        <v>0</v>
      </c>
      <c r="R176" s="9">
        <v>0</v>
      </c>
      <c r="S176" s="10">
        <f t="shared" si="65"/>
        <v>5253</v>
      </c>
      <c r="T176" s="10">
        <f t="shared" si="69"/>
        <v>38065</v>
      </c>
      <c r="U176" s="9"/>
      <c r="V176" s="9"/>
      <c r="W176" s="12"/>
    </row>
    <row r="177" spans="1:23" ht="22.5" customHeight="1" x14ac:dyDescent="0.25">
      <c r="A177" s="52">
        <v>42705</v>
      </c>
      <c r="B177" s="9">
        <f>B176</f>
        <v>17900</v>
      </c>
      <c r="C177" s="78">
        <v>132</v>
      </c>
      <c r="D177" s="10">
        <f t="shared" si="58"/>
        <v>23628</v>
      </c>
      <c r="E177" s="78">
        <v>0</v>
      </c>
      <c r="F177" s="10">
        <f t="shared" si="63"/>
        <v>0</v>
      </c>
      <c r="G177" s="78">
        <v>0</v>
      </c>
      <c r="H177" s="10">
        <f t="shared" si="64"/>
        <v>0</v>
      </c>
      <c r="I177" s="10">
        <f t="shared" si="51"/>
        <v>1790</v>
      </c>
      <c r="J177" s="9"/>
      <c r="K177" s="11">
        <f t="shared" si="59"/>
        <v>43318</v>
      </c>
      <c r="L177" s="9">
        <v>0</v>
      </c>
      <c r="M177" s="10">
        <f t="shared" si="57"/>
        <v>4153</v>
      </c>
      <c r="N177" s="9">
        <f>N176</f>
        <v>1100</v>
      </c>
      <c r="O177" s="55">
        <v>0</v>
      </c>
      <c r="P177" s="9">
        <f>P176</f>
        <v>0</v>
      </c>
      <c r="Q177" s="9">
        <v>0</v>
      </c>
      <c r="R177" s="9">
        <v>0</v>
      </c>
      <c r="S177" s="10">
        <f t="shared" si="65"/>
        <v>5253</v>
      </c>
      <c r="T177" s="10">
        <f t="shared" si="69"/>
        <v>38065</v>
      </c>
      <c r="U177" s="9"/>
      <c r="V177" s="9"/>
      <c r="W177" s="12"/>
    </row>
    <row r="178" spans="1:23" ht="22.5" customHeight="1" x14ac:dyDescent="0.25">
      <c r="A178" s="52">
        <v>42736</v>
      </c>
      <c r="B178" s="9">
        <f>B177</f>
        <v>17900</v>
      </c>
      <c r="C178" s="78">
        <v>132</v>
      </c>
      <c r="D178" s="10">
        <f t="shared" si="58"/>
        <v>23628</v>
      </c>
      <c r="E178" s="78">
        <v>0</v>
      </c>
      <c r="F178" s="10">
        <f t="shared" si="63"/>
        <v>0</v>
      </c>
      <c r="G178" s="78">
        <v>0</v>
      </c>
      <c r="H178" s="10">
        <f t="shared" si="64"/>
        <v>0</v>
      </c>
      <c r="I178" s="10">
        <f t="shared" si="51"/>
        <v>1790</v>
      </c>
      <c r="J178" s="9"/>
      <c r="K178" s="11">
        <f t="shared" si="59"/>
        <v>43318</v>
      </c>
      <c r="L178" s="9">
        <v>0</v>
      </c>
      <c r="M178" s="10">
        <f t="shared" si="57"/>
        <v>4153</v>
      </c>
      <c r="N178" s="9">
        <f>N177</f>
        <v>1100</v>
      </c>
      <c r="O178" s="55">
        <v>0</v>
      </c>
      <c r="P178" s="9">
        <f>P177</f>
        <v>0</v>
      </c>
      <c r="Q178" s="9">
        <v>0</v>
      </c>
      <c r="R178" s="9">
        <v>0</v>
      </c>
      <c r="S178" s="10">
        <f t="shared" si="65"/>
        <v>5253</v>
      </c>
      <c r="T178" s="10">
        <f t="shared" si="69"/>
        <v>38065</v>
      </c>
      <c r="U178" s="9"/>
      <c r="V178" s="9"/>
      <c r="W178" s="12"/>
    </row>
    <row r="179" spans="1:23" ht="22.5" customHeight="1" x14ac:dyDescent="0.25">
      <c r="A179" s="52">
        <v>42767</v>
      </c>
      <c r="B179" s="9">
        <f>B178</f>
        <v>17900</v>
      </c>
      <c r="C179" s="78">
        <v>132</v>
      </c>
      <c r="D179" s="10">
        <f t="shared" si="58"/>
        <v>23628</v>
      </c>
      <c r="E179" s="78">
        <v>0</v>
      </c>
      <c r="F179" s="10">
        <f t="shared" si="63"/>
        <v>0</v>
      </c>
      <c r="G179" s="78">
        <v>0</v>
      </c>
      <c r="H179" s="10">
        <f t="shared" si="64"/>
        <v>0</v>
      </c>
      <c r="I179" s="10">
        <f t="shared" si="51"/>
        <v>1790</v>
      </c>
      <c r="J179" s="9"/>
      <c r="K179" s="11">
        <f t="shared" si="59"/>
        <v>43318</v>
      </c>
      <c r="L179" s="9">
        <v>0</v>
      </c>
      <c r="M179" s="10">
        <f t="shared" si="57"/>
        <v>4153</v>
      </c>
      <c r="N179" s="9">
        <f>N178</f>
        <v>1100</v>
      </c>
      <c r="O179" s="55">
        <v>0</v>
      </c>
      <c r="P179" s="9">
        <f>P178</f>
        <v>0</v>
      </c>
      <c r="Q179" s="9">
        <v>0</v>
      </c>
      <c r="R179" s="9">
        <v>0</v>
      </c>
      <c r="S179" s="10">
        <f t="shared" si="65"/>
        <v>5253</v>
      </c>
      <c r="T179" s="10">
        <f t="shared" si="69"/>
        <v>38065</v>
      </c>
      <c r="U179" s="9"/>
      <c r="V179" s="9"/>
      <c r="W179" s="12"/>
    </row>
    <row r="180" spans="1:23" ht="22.5" customHeight="1" x14ac:dyDescent="0.25">
      <c r="A180" s="52">
        <v>42795</v>
      </c>
      <c r="B180" s="9">
        <f>B179</f>
        <v>17900</v>
      </c>
      <c r="C180" s="78">
        <v>132</v>
      </c>
      <c r="D180" s="10">
        <f t="shared" si="58"/>
        <v>23628</v>
      </c>
      <c r="E180" s="78">
        <v>0</v>
      </c>
      <c r="F180" s="10">
        <f t="shared" si="63"/>
        <v>0</v>
      </c>
      <c r="G180" s="78">
        <v>0</v>
      </c>
      <c r="H180" s="10">
        <f t="shared" si="64"/>
        <v>0</v>
      </c>
      <c r="I180" s="10">
        <f t="shared" si="51"/>
        <v>1790</v>
      </c>
      <c r="J180" s="9"/>
      <c r="K180" s="11">
        <f t="shared" si="59"/>
        <v>43318</v>
      </c>
      <c r="L180" s="9">
        <v>0</v>
      </c>
      <c r="M180" s="10">
        <f t="shared" si="57"/>
        <v>4153</v>
      </c>
      <c r="N180" s="9">
        <f>N179</f>
        <v>1100</v>
      </c>
      <c r="O180" s="55">
        <v>0</v>
      </c>
      <c r="P180" s="9">
        <f>P179</f>
        <v>0</v>
      </c>
      <c r="Q180" s="9">
        <v>0</v>
      </c>
      <c r="R180" s="9">
        <v>0</v>
      </c>
      <c r="S180" s="10">
        <f t="shared" si="65"/>
        <v>5253</v>
      </c>
      <c r="T180" s="10">
        <f t="shared" si="69"/>
        <v>38065</v>
      </c>
      <c r="U180" s="9"/>
      <c r="V180" s="9"/>
      <c r="W180" s="12"/>
    </row>
    <row r="181" spans="1:23" ht="22.5" customHeight="1" x14ac:dyDescent="0.25">
      <c r="A181" s="52" t="s">
        <v>39</v>
      </c>
      <c r="B181" s="9">
        <v>0</v>
      </c>
      <c r="C181" s="78">
        <v>4</v>
      </c>
      <c r="D181" s="10">
        <f>(D182-D180)*3</f>
        <v>2148</v>
      </c>
      <c r="E181" s="78">
        <v>0</v>
      </c>
      <c r="F181" s="10">
        <f t="shared" ref="F181" si="72">B181*E181%</f>
        <v>0</v>
      </c>
      <c r="G181" s="78">
        <v>0</v>
      </c>
      <c r="H181" s="10">
        <f t="shared" ref="H181" si="73">(B181+D181)*G181%</f>
        <v>0</v>
      </c>
      <c r="I181" s="10">
        <f t="shared" si="51"/>
        <v>0</v>
      </c>
      <c r="J181" s="9"/>
      <c r="K181" s="11">
        <f t="shared" si="59"/>
        <v>2148</v>
      </c>
      <c r="L181" s="9">
        <v>0</v>
      </c>
      <c r="M181" s="10">
        <f t="shared" si="57"/>
        <v>215</v>
      </c>
      <c r="N181" s="9">
        <v>0</v>
      </c>
      <c r="O181" s="55">
        <v>0</v>
      </c>
      <c r="P181" s="9">
        <v>0</v>
      </c>
      <c r="Q181" s="9">
        <v>0</v>
      </c>
      <c r="R181" s="9">
        <v>0</v>
      </c>
      <c r="S181" s="10">
        <f t="shared" si="65"/>
        <v>215</v>
      </c>
      <c r="T181" s="10">
        <f t="shared" si="69"/>
        <v>1933</v>
      </c>
      <c r="U181" s="9"/>
      <c r="V181" s="9"/>
      <c r="W181" s="12"/>
    </row>
    <row r="182" spans="1:23" ht="22.5" customHeight="1" x14ac:dyDescent="0.25">
      <c r="A182" s="52">
        <v>42826</v>
      </c>
      <c r="B182" s="9">
        <f>B180</f>
        <v>17900</v>
      </c>
      <c r="C182" s="78">
        <v>136</v>
      </c>
      <c r="D182" s="10">
        <f t="shared" si="58"/>
        <v>24344</v>
      </c>
      <c r="E182" s="78">
        <v>0</v>
      </c>
      <c r="F182" s="10">
        <f t="shared" ref="F182:F191" si="74">B182*E182%</f>
        <v>0</v>
      </c>
      <c r="G182" s="78">
        <v>0</v>
      </c>
      <c r="H182" s="10">
        <f t="shared" ref="H182:H191" si="75">(B182+D182)*G182%</f>
        <v>0</v>
      </c>
      <c r="I182" s="10">
        <f t="shared" si="51"/>
        <v>1790</v>
      </c>
      <c r="J182" s="9"/>
      <c r="K182" s="11">
        <f t="shared" si="59"/>
        <v>44034</v>
      </c>
      <c r="L182" s="9">
        <v>0</v>
      </c>
      <c r="M182" s="10">
        <f t="shared" si="57"/>
        <v>4224</v>
      </c>
      <c r="N182" s="9">
        <f>N180</f>
        <v>1100</v>
      </c>
      <c r="O182" s="55">
        <v>0</v>
      </c>
      <c r="P182" s="9">
        <f>P180</f>
        <v>0</v>
      </c>
      <c r="Q182" s="9">
        <v>0</v>
      </c>
      <c r="R182" s="9">
        <v>253</v>
      </c>
      <c r="S182" s="10">
        <f t="shared" si="65"/>
        <v>5577</v>
      </c>
      <c r="T182" s="10">
        <f t="shared" si="69"/>
        <v>38457</v>
      </c>
      <c r="U182" s="9"/>
      <c r="V182" s="9"/>
      <c r="W182" s="12"/>
    </row>
    <row r="183" spans="1:23" ht="22.5" customHeight="1" x14ac:dyDescent="0.25">
      <c r="A183" s="52">
        <v>42856</v>
      </c>
      <c r="B183" s="9">
        <f>B182</f>
        <v>17900</v>
      </c>
      <c r="C183" s="78">
        <v>136</v>
      </c>
      <c r="D183" s="10">
        <f t="shared" si="58"/>
        <v>24344</v>
      </c>
      <c r="E183" s="78">
        <v>0</v>
      </c>
      <c r="F183" s="10">
        <f t="shared" si="74"/>
        <v>0</v>
      </c>
      <c r="G183" s="78">
        <v>0</v>
      </c>
      <c r="H183" s="10">
        <f t="shared" si="75"/>
        <v>0</v>
      </c>
      <c r="I183" s="10">
        <f t="shared" si="51"/>
        <v>1790</v>
      </c>
      <c r="J183" s="9"/>
      <c r="K183" s="11">
        <f t="shared" si="59"/>
        <v>44034</v>
      </c>
      <c r="L183" s="9">
        <v>0</v>
      </c>
      <c r="M183" s="10">
        <f t="shared" si="57"/>
        <v>4224</v>
      </c>
      <c r="N183" s="9">
        <f>N182</f>
        <v>1100</v>
      </c>
      <c r="O183" s="55">
        <v>0</v>
      </c>
      <c r="P183" s="9">
        <f>P182</f>
        <v>0</v>
      </c>
      <c r="Q183" s="9">
        <v>0</v>
      </c>
      <c r="R183" s="9">
        <v>0</v>
      </c>
      <c r="S183" s="10">
        <f t="shared" si="65"/>
        <v>5324</v>
      </c>
      <c r="T183" s="10">
        <f t="shared" si="69"/>
        <v>38710</v>
      </c>
      <c r="U183" s="9"/>
      <c r="V183" s="9"/>
      <c r="W183" s="12"/>
    </row>
    <row r="184" spans="1:23" ht="22.5" customHeight="1" x14ac:dyDescent="0.25">
      <c r="A184" s="52">
        <v>42887</v>
      </c>
      <c r="B184" s="9">
        <f>B183</f>
        <v>17900</v>
      </c>
      <c r="C184" s="78">
        <v>136</v>
      </c>
      <c r="D184" s="10">
        <f t="shared" si="58"/>
        <v>24344</v>
      </c>
      <c r="E184" s="78">
        <v>0</v>
      </c>
      <c r="F184" s="10">
        <f t="shared" si="74"/>
        <v>0</v>
      </c>
      <c r="G184" s="78">
        <v>0</v>
      </c>
      <c r="H184" s="10">
        <f t="shared" si="75"/>
        <v>0</v>
      </c>
      <c r="I184" s="10">
        <f t="shared" si="51"/>
        <v>1790</v>
      </c>
      <c r="J184" s="9"/>
      <c r="K184" s="11">
        <f t="shared" si="59"/>
        <v>44034</v>
      </c>
      <c r="L184" s="9">
        <v>0</v>
      </c>
      <c r="M184" s="10">
        <f t="shared" si="57"/>
        <v>4224</v>
      </c>
      <c r="N184" s="9">
        <f>N183</f>
        <v>1100</v>
      </c>
      <c r="O184" s="55">
        <v>0</v>
      </c>
      <c r="P184" s="9">
        <f>P183</f>
        <v>0</v>
      </c>
      <c r="Q184" s="9">
        <v>0</v>
      </c>
      <c r="R184" s="9">
        <v>0</v>
      </c>
      <c r="S184" s="10">
        <f t="shared" ref="S184:S192" si="76">SUM(L184:R184)</f>
        <v>5324</v>
      </c>
      <c r="T184" s="10">
        <f t="shared" si="69"/>
        <v>38710</v>
      </c>
      <c r="U184" s="9"/>
      <c r="V184" s="9"/>
      <c r="W184" s="12"/>
    </row>
    <row r="185" spans="1:23" ht="22.5" customHeight="1" x14ac:dyDescent="0.25">
      <c r="A185" s="52">
        <v>42917</v>
      </c>
      <c r="B185" s="9">
        <f>CEILING(ROUNDUP((B184*1.03),0),10)</f>
        <v>18440</v>
      </c>
      <c r="C185" s="78">
        <v>136</v>
      </c>
      <c r="D185" s="10">
        <f t="shared" si="58"/>
        <v>25078</v>
      </c>
      <c r="E185" s="78">
        <v>0</v>
      </c>
      <c r="F185" s="10">
        <f t="shared" si="74"/>
        <v>0</v>
      </c>
      <c r="G185" s="78">
        <v>0</v>
      </c>
      <c r="H185" s="10">
        <f t="shared" si="75"/>
        <v>0</v>
      </c>
      <c r="I185" s="10">
        <f t="shared" si="51"/>
        <v>1844</v>
      </c>
      <c r="J185" s="9"/>
      <c r="K185" s="11">
        <f t="shared" si="59"/>
        <v>45362</v>
      </c>
      <c r="L185" s="9">
        <v>0</v>
      </c>
      <c r="M185" s="10">
        <f t="shared" si="57"/>
        <v>4352</v>
      </c>
      <c r="N185" s="9">
        <f>N184</f>
        <v>1100</v>
      </c>
      <c r="O185" s="55">
        <v>0</v>
      </c>
      <c r="P185" s="9">
        <f>P184</f>
        <v>0</v>
      </c>
      <c r="Q185" s="9">
        <v>0</v>
      </c>
      <c r="R185" s="9">
        <v>0</v>
      </c>
      <c r="S185" s="10">
        <f t="shared" si="76"/>
        <v>5452</v>
      </c>
      <c r="T185" s="10">
        <f t="shared" si="69"/>
        <v>39910</v>
      </c>
      <c r="U185" s="9"/>
      <c r="V185" s="9"/>
      <c r="W185" s="12"/>
    </row>
    <row r="186" spans="1:23" ht="22.5" customHeight="1" x14ac:dyDescent="0.25">
      <c r="A186" s="52">
        <v>42948</v>
      </c>
      <c r="B186" s="9">
        <f>B185</f>
        <v>18440</v>
      </c>
      <c r="C186" s="78">
        <v>136</v>
      </c>
      <c r="D186" s="10">
        <f t="shared" si="58"/>
        <v>25078</v>
      </c>
      <c r="E186" s="78">
        <v>0</v>
      </c>
      <c r="F186" s="10">
        <f t="shared" si="74"/>
        <v>0</v>
      </c>
      <c r="G186" s="78">
        <v>0</v>
      </c>
      <c r="H186" s="10">
        <f t="shared" si="75"/>
        <v>0</v>
      </c>
      <c r="I186" s="10">
        <f t="shared" si="51"/>
        <v>1844</v>
      </c>
      <c r="J186" s="9"/>
      <c r="K186" s="11">
        <f t="shared" si="59"/>
        <v>45362</v>
      </c>
      <c r="L186" s="9">
        <v>0</v>
      </c>
      <c r="M186" s="10">
        <f t="shared" si="57"/>
        <v>4352</v>
      </c>
      <c r="N186" s="9">
        <f>N185</f>
        <v>1100</v>
      </c>
      <c r="O186" s="55">
        <v>0</v>
      </c>
      <c r="P186" s="9">
        <f>P185</f>
        <v>0</v>
      </c>
      <c r="Q186" s="9">
        <v>0</v>
      </c>
      <c r="R186" s="9">
        <v>0</v>
      </c>
      <c r="S186" s="10">
        <f t="shared" si="76"/>
        <v>5452</v>
      </c>
      <c r="T186" s="10">
        <f t="shared" si="69"/>
        <v>39910</v>
      </c>
      <c r="U186" s="9"/>
      <c r="V186" s="9"/>
      <c r="W186" s="12"/>
    </row>
    <row r="187" spans="1:23" ht="22.5" customHeight="1" x14ac:dyDescent="0.25">
      <c r="A187" s="52">
        <v>42979</v>
      </c>
      <c r="B187" s="9">
        <f>B186</f>
        <v>18440</v>
      </c>
      <c r="C187" s="78">
        <v>136</v>
      </c>
      <c r="D187" s="10">
        <f t="shared" si="58"/>
        <v>25078</v>
      </c>
      <c r="E187" s="78">
        <v>0</v>
      </c>
      <c r="F187" s="10">
        <f t="shared" si="74"/>
        <v>0</v>
      </c>
      <c r="G187" s="78">
        <v>0</v>
      </c>
      <c r="H187" s="10">
        <f t="shared" si="75"/>
        <v>0</v>
      </c>
      <c r="I187" s="10">
        <f t="shared" si="51"/>
        <v>1844</v>
      </c>
      <c r="J187" s="9"/>
      <c r="K187" s="11">
        <f t="shared" si="59"/>
        <v>45362</v>
      </c>
      <c r="L187" s="9">
        <v>0</v>
      </c>
      <c r="M187" s="10">
        <f t="shared" si="57"/>
        <v>4352</v>
      </c>
      <c r="N187" s="9">
        <f>N186</f>
        <v>1100</v>
      </c>
      <c r="O187" s="55">
        <v>0</v>
      </c>
      <c r="P187" s="9">
        <f>P186</f>
        <v>0</v>
      </c>
      <c r="Q187" s="9">
        <v>0</v>
      </c>
      <c r="R187" s="9">
        <v>0</v>
      </c>
      <c r="S187" s="10">
        <f t="shared" si="76"/>
        <v>5452</v>
      </c>
      <c r="T187" s="10">
        <f t="shared" si="69"/>
        <v>39910</v>
      </c>
      <c r="U187" s="9"/>
      <c r="V187" s="9"/>
      <c r="W187" s="12"/>
    </row>
    <row r="188" spans="1:23" ht="22.5" customHeight="1" x14ac:dyDescent="0.25">
      <c r="A188" s="52" t="s">
        <v>40</v>
      </c>
      <c r="B188" s="9">
        <v>0</v>
      </c>
      <c r="C188" s="78">
        <v>3</v>
      </c>
      <c r="D188" s="10">
        <f>(D189-D187)*3</f>
        <v>1662</v>
      </c>
      <c r="E188" s="78">
        <v>0</v>
      </c>
      <c r="F188" s="10">
        <f t="shared" ref="F188" si="77">B188*E188%</f>
        <v>0</v>
      </c>
      <c r="G188" s="78">
        <v>0</v>
      </c>
      <c r="H188" s="10">
        <f t="shared" ref="H188" si="78">(B188+D188)*G188%</f>
        <v>0</v>
      </c>
      <c r="I188" s="10">
        <f t="shared" si="51"/>
        <v>0</v>
      </c>
      <c r="J188" s="9"/>
      <c r="K188" s="11">
        <f t="shared" si="59"/>
        <v>1662</v>
      </c>
      <c r="L188" s="9">
        <v>0</v>
      </c>
      <c r="M188" s="10">
        <f t="shared" si="57"/>
        <v>166</v>
      </c>
      <c r="N188" s="9">
        <v>0</v>
      </c>
      <c r="O188" s="55">
        <v>0</v>
      </c>
      <c r="P188" s="9">
        <v>0</v>
      </c>
      <c r="Q188" s="9">
        <v>0</v>
      </c>
      <c r="R188" s="9">
        <v>0</v>
      </c>
      <c r="S188" s="10">
        <f t="shared" si="76"/>
        <v>166</v>
      </c>
      <c r="T188" s="10">
        <f t="shared" si="69"/>
        <v>1496</v>
      </c>
      <c r="U188" s="9"/>
      <c r="V188" s="9"/>
      <c r="W188" s="12"/>
    </row>
    <row r="189" spans="1:23" ht="22.5" customHeight="1" x14ac:dyDescent="0.25">
      <c r="A189" s="52">
        <v>43009</v>
      </c>
      <c r="B189" s="9">
        <f>B187</f>
        <v>18440</v>
      </c>
      <c r="C189" s="78">
        <v>139</v>
      </c>
      <c r="D189" s="10">
        <f t="shared" si="58"/>
        <v>25632</v>
      </c>
      <c r="E189" s="78">
        <v>0</v>
      </c>
      <c r="F189" s="10">
        <f t="shared" si="74"/>
        <v>0</v>
      </c>
      <c r="G189" s="78">
        <v>0</v>
      </c>
      <c r="H189" s="10">
        <f t="shared" si="75"/>
        <v>0</v>
      </c>
      <c r="I189" s="10">
        <f t="shared" si="51"/>
        <v>1844</v>
      </c>
      <c r="J189" s="9"/>
      <c r="K189" s="11">
        <f t="shared" si="59"/>
        <v>45916</v>
      </c>
      <c r="L189" s="9">
        <v>0</v>
      </c>
      <c r="M189" s="10">
        <f t="shared" si="57"/>
        <v>4407</v>
      </c>
      <c r="N189" s="9">
        <f>N187</f>
        <v>1100</v>
      </c>
      <c r="O189" s="55">
        <v>0</v>
      </c>
      <c r="P189" s="9">
        <f>P187</f>
        <v>0</v>
      </c>
      <c r="Q189" s="9">
        <v>0</v>
      </c>
      <c r="R189" s="9">
        <v>0</v>
      </c>
      <c r="S189" s="10">
        <f t="shared" si="76"/>
        <v>5507</v>
      </c>
      <c r="T189" s="10">
        <f t="shared" si="69"/>
        <v>40409</v>
      </c>
      <c r="U189" s="9"/>
      <c r="V189" s="9"/>
      <c r="W189" s="12"/>
    </row>
    <row r="190" spans="1:23" ht="22.5" customHeight="1" x14ac:dyDescent="0.25">
      <c r="A190" s="52" t="s">
        <v>45</v>
      </c>
      <c r="B190" s="9">
        <v>0</v>
      </c>
      <c r="C190" s="78">
        <v>0</v>
      </c>
      <c r="D190" s="10">
        <f t="shared" si="58"/>
        <v>0</v>
      </c>
      <c r="E190" s="78">
        <v>0</v>
      </c>
      <c r="F190" s="10">
        <f t="shared" si="74"/>
        <v>0</v>
      </c>
      <c r="G190" s="78">
        <v>0</v>
      </c>
      <c r="H190" s="10">
        <f t="shared" si="75"/>
        <v>0</v>
      </c>
      <c r="I190" s="10">
        <f t="shared" si="51"/>
        <v>0</v>
      </c>
      <c r="J190" s="9">
        <v>6774</v>
      </c>
      <c r="K190" s="11">
        <f t="shared" si="59"/>
        <v>6774</v>
      </c>
      <c r="L190" s="9">
        <v>0</v>
      </c>
      <c r="M190" s="10">
        <f t="shared" si="57"/>
        <v>0</v>
      </c>
      <c r="N190" s="9">
        <v>0</v>
      </c>
      <c r="O190" s="55">
        <v>0</v>
      </c>
      <c r="P190" s="9">
        <v>0</v>
      </c>
      <c r="Q190" s="9">
        <v>0</v>
      </c>
      <c r="R190" s="9">
        <v>0</v>
      </c>
      <c r="S190" s="10">
        <f t="shared" si="76"/>
        <v>0</v>
      </c>
      <c r="T190" s="10">
        <f t="shared" si="69"/>
        <v>6774</v>
      </c>
      <c r="U190" s="9"/>
      <c r="V190" s="9"/>
      <c r="W190" s="12"/>
    </row>
    <row r="191" spans="1:23" ht="22.5" customHeight="1" x14ac:dyDescent="0.25">
      <c r="A191" s="52">
        <v>43040</v>
      </c>
      <c r="B191" s="9">
        <f>B189</f>
        <v>18440</v>
      </c>
      <c r="C191" s="78">
        <v>139</v>
      </c>
      <c r="D191" s="10">
        <f t="shared" si="58"/>
        <v>25632</v>
      </c>
      <c r="E191" s="78">
        <v>0</v>
      </c>
      <c r="F191" s="10">
        <f t="shared" si="74"/>
        <v>0</v>
      </c>
      <c r="G191" s="78">
        <v>0</v>
      </c>
      <c r="H191" s="10">
        <f t="shared" si="75"/>
        <v>0</v>
      </c>
      <c r="I191" s="10">
        <f t="shared" si="51"/>
        <v>1844</v>
      </c>
      <c r="J191" s="9"/>
      <c r="K191" s="11">
        <f t="shared" si="59"/>
        <v>45916</v>
      </c>
      <c r="L191" s="9">
        <v>0</v>
      </c>
      <c r="M191" s="10">
        <f t="shared" si="57"/>
        <v>4407</v>
      </c>
      <c r="N191" s="9">
        <f>N189</f>
        <v>1100</v>
      </c>
      <c r="O191" s="55">
        <v>0</v>
      </c>
      <c r="P191" s="9">
        <f>P189</f>
        <v>0</v>
      </c>
      <c r="Q191" s="9">
        <v>0</v>
      </c>
      <c r="R191" s="9">
        <v>0</v>
      </c>
      <c r="S191" s="10">
        <f t="shared" si="76"/>
        <v>5507</v>
      </c>
      <c r="T191" s="10">
        <f t="shared" si="69"/>
        <v>40409</v>
      </c>
      <c r="U191" s="9"/>
      <c r="V191" s="9"/>
      <c r="W191" s="12"/>
    </row>
    <row r="192" spans="1:23" s="70" customFormat="1" ht="21.75" customHeight="1" x14ac:dyDescent="0.25">
      <c r="A192" s="52">
        <v>43070</v>
      </c>
      <c r="B192" s="9">
        <f>B191</f>
        <v>18440</v>
      </c>
      <c r="C192" s="78">
        <v>139</v>
      </c>
      <c r="D192" s="10">
        <f t="shared" si="58"/>
        <v>25632</v>
      </c>
      <c r="E192" s="78">
        <v>0</v>
      </c>
      <c r="F192" s="10">
        <f t="shared" si="63"/>
        <v>0</v>
      </c>
      <c r="G192" s="78">
        <v>0</v>
      </c>
      <c r="H192" s="10">
        <f t="shared" si="64"/>
        <v>0</v>
      </c>
      <c r="I192" s="10">
        <f t="shared" si="51"/>
        <v>1844</v>
      </c>
      <c r="J192" s="9"/>
      <c r="K192" s="11">
        <f t="shared" si="59"/>
        <v>45916</v>
      </c>
      <c r="L192" s="9">
        <v>0</v>
      </c>
      <c r="M192" s="10">
        <f t="shared" si="57"/>
        <v>4407</v>
      </c>
      <c r="N192" s="9">
        <f>N191</f>
        <v>1100</v>
      </c>
      <c r="O192" s="55">
        <v>0</v>
      </c>
      <c r="P192" s="9">
        <f>P191</f>
        <v>0</v>
      </c>
      <c r="Q192" s="9">
        <v>0</v>
      </c>
      <c r="R192" s="9">
        <v>0</v>
      </c>
      <c r="S192" s="10">
        <f t="shared" si="76"/>
        <v>5507</v>
      </c>
      <c r="T192" s="10">
        <f t="shared" si="69"/>
        <v>40409</v>
      </c>
      <c r="U192" s="9"/>
      <c r="V192" s="9"/>
      <c r="W192" s="12"/>
    </row>
    <row r="193" spans="1:23" ht="45.75" customHeight="1" x14ac:dyDescent="0.25">
      <c r="A193" s="71"/>
      <c r="B193" s="7">
        <f>SUM(B4:B192)</f>
        <v>1843981</v>
      </c>
      <c r="C193" s="7"/>
      <c r="D193" s="7">
        <f>SUM(D4:D192)</f>
        <v>1565052.4</v>
      </c>
      <c r="E193" s="7"/>
      <c r="F193" s="7">
        <f>SUM(F4:F192)</f>
        <v>10890</v>
      </c>
      <c r="G193" s="7"/>
      <c r="H193" s="7">
        <f t="shared" ref="H193:T193" si="79">SUM(H4:H192)</f>
        <v>90766.49</v>
      </c>
      <c r="I193" s="7">
        <f t="shared" si="79"/>
        <v>178399</v>
      </c>
      <c r="J193" s="7">
        <f t="shared" si="79"/>
        <v>21572</v>
      </c>
      <c r="K193" s="7">
        <f t="shared" si="79"/>
        <v>3785815</v>
      </c>
      <c r="L193" s="7">
        <f t="shared" si="79"/>
        <v>6643</v>
      </c>
      <c r="M193" s="7">
        <f t="shared" si="79"/>
        <v>358200</v>
      </c>
      <c r="N193" s="7"/>
      <c r="O193" s="7">
        <f t="shared" si="79"/>
        <v>502.78000000000048</v>
      </c>
      <c r="P193" s="7"/>
      <c r="Q193" s="7">
        <f t="shared" si="79"/>
        <v>0</v>
      </c>
      <c r="R193" s="7">
        <f t="shared" si="79"/>
        <v>2128.9800000000005</v>
      </c>
      <c r="S193" s="7">
        <f t="shared" si="79"/>
        <v>470901.76000000007</v>
      </c>
      <c r="T193" s="7">
        <f t="shared" si="79"/>
        <v>3314913.2400000007</v>
      </c>
      <c r="U193" s="7"/>
      <c r="V193" s="7"/>
      <c r="W193" s="21"/>
    </row>
    <row r="194" spans="1:23" ht="16.5" customHeight="1" x14ac:dyDescent="0.25">
      <c r="A194" s="72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4"/>
    </row>
    <row r="195" spans="1:23" ht="21" customHeight="1" x14ac:dyDescent="0.25">
      <c r="A195" s="82" t="s">
        <v>52</v>
      </c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</row>
    <row r="196" spans="1:23" ht="21" customHeight="1" x14ac:dyDescent="0.25">
      <c r="A196" s="83" t="s">
        <v>51</v>
      </c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</row>
  </sheetData>
  <sheetProtection password="CF05" sheet="1" objects="1" scenarios="1" formatCells="0" formatColumns="0" formatRows="0" sort="0" autoFilter="0"/>
  <mergeCells count="4">
    <mergeCell ref="A2:W2"/>
    <mergeCell ref="A1:W1"/>
    <mergeCell ref="A195:W195"/>
    <mergeCell ref="A196:W196"/>
  </mergeCells>
  <printOptions horizontalCentered="1"/>
  <pageMargins left="0" right="0" top="0" bottom="0" header="0" footer="0"/>
  <pageSetup paperSize="9" scale="9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</sheetPr>
  <dimension ref="A1:X326"/>
  <sheetViews>
    <sheetView workbookViewId="0">
      <pane ySplit="3" topLeftCell="A4" activePane="bottomLeft" state="frozen"/>
      <selection pane="bottomLeft" activeCell="A4" sqref="A4"/>
    </sheetView>
  </sheetViews>
  <sheetFormatPr defaultColWidth="8.85546875" defaultRowHeight="21.75" customHeight="1" x14ac:dyDescent="0.25"/>
  <cols>
    <col min="1" max="1" width="22" style="42" customWidth="1"/>
    <col min="2" max="2" width="9.140625" style="24" bestFit="1" customWidth="1"/>
    <col min="3" max="3" width="5.140625" style="25" customWidth="1"/>
    <col min="4" max="4" width="8" style="24" customWidth="1"/>
    <col min="5" max="5" width="4.42578125" style="25" bestFit="1" customWidth="1"/>
    <col min="6" max="6" width="6" style="24" bestFit="1" customWidth="1"/>
    <col min="7" max="7" width="4.42578125" style="25" bestFit="1" customWidth="1"/>
    <col min="8" max="8" width="7.5703125" style="24" bestFit="1" customWidth="1"/>
    <col min="9" max="9" width="7.140625" style="24" customWidth="1"/>
    <col min="10" max="10" width="6.7109375" style="24" customWidth="1"/>
    <col min="11" max="11" width="9.140625" style="25" bestFit="1" customWidth="1"/>
    <col min="12" max="13" width="7.5703125" style="24" bestFit="1" customWidth="1"/>
    <col min="14" max="14" width="6.85546875" style="24" customWidth="1"/>
    <col min="15" max="15" width="6.5703125" style="24" customWidth="1"/>
    <col min="16" max="17" width="7.5703125" style="24" bestFit="1" customWidth="1"/>
    <col min="18" max="18" width="6.85546875" style="24" customWidth="1"/>
    <col min="19" max="19" width="7.42578125" style="24" customWidth="1"/>
    <col min="20" max="20" width="8.28515625" style="24" customWidth="1"/>
    <col min="21" max="21" width="10" style="24" customWidth="1"/>
    <col min="22" max="23" width="6.85546875" style="24" customWidth="1"/>
    <col min="24" max="24" width="8.140625" style="26" customWidth="1"/>
    <col min="25" max="16384" width="8.85546875" style="6"/>
  </cols>
  <sheetData>
    <row r="1" spans="1:24" ht="21.75" customHeight="1" x14ac:dyDescent="0.25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4" ht="29.25" customHeight="1" thickBot="1" x14ac:dyDescent="0.3">
      <c r="A2" s="85" t="s">
        <v>72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8" customFormat="1" ht="75" customHeight="1" thickBot="1" x14ac:dyDescent="0.3">
      <c r="A3" s="38" t="s">
        <v>0</v>
      </c>
      <c r="B3" s="29" t="s">
        <v>2</v>
      </c>
      <c r="C3" s="30" t="s">
        <v>24</v>
      </c>
      <c r="D3" s="29" t="s">
        <v>1</v>
      </c>
      <c r="E3" s="30" t="s">
        <v>24</v>
      </c>
      <c r="F3" s="29" t="s">
        <v>1</v>
      </c>
      <c r="G3" s="30" t="s">
        <v>24</v>
      </c>
      <c r="H3" s="29" t="s">
        <v>1</v>
      </c>
      <c r="I3" s="29" t="s">
        <v>4</v>
      </c>
      <c r="J3" s="29" t="s">
        <v>5</v>
      </c>
      <c r="K3" s="30" t="s">
        <v>3</v>
      </c>
      <c r="L3" s="29" t="s">
        <v>14</v>
      </c>
      <c r="M3" s="29" t="s">
        <v>16</v>
      </c>
      <c r="N3" s="29" t="s">
        <v>17</v>
      </c>
      <c r="O3" s="29" t="s">
        <v>55</v>
      </c>
      <c r="P3" s="29" t="s">
        <v>18</v>
      </c>
      <c r="Q3" s="29" t="s">
        <v>19</v>
      </c>
      <c r="R3" s="29" t="s">
        <v>57</v>
      </c>
      <c r="S3" s="29" t="s">
        <v>31</v>
      </c>
      <c r="T3" s="29" t="s">
        <v>20</v>
      </c>
      <c r="U3" s="29" t="s">
        <v>21</v>
      </c>
      <c r="V3" s="31" t="s">
        <v>43</v>
      </c>
      <c r="W3" s="31" t="s">
        <v>22</v>
      </c>
      <c r="X3" s="32" t="s">
        <v>23</v>
      </c>
    </row>
    <row r="4" spans="1:24" ht="21.75" customHeight="1" x14ac:dyDescent="0.25">
      <c r="A4" s="37">
        <v>36342</v>
      </c>
      <c r="B4" s="9">
        <v>4500</v>
      </c>
      <c r="C4" s="35">
        <v>37</v>
      </c>
      <c r="D4" s="10">
        <f t="shared" ref="D4:D175" si="0">ROUND((B4*C4%),0)</f>
        <v>1665</v>
      </c>
      <c r="E4" s="35">
        <v>0</v>
      </c>
      <c r="F4" s="10">
        <f t="shared" ref="F4:F190" si="1">B4*E4%</f>
        <v>0</v>
      </c>
      <c r="G4" s="35">
        <v>0</v>
      </c>
      <c r="H4" s="10">
        <f t="shared" ref="H4:H190" si="2">(B4+D4)*G4%</f>
        <v>0</v>
      </c>
      <c r="I4" s="10">
        <f t="shared" ref="I4:I86" si="3">ROUND((B4)*5%,0)</f>
        <v>225</v>
      </c>
      <c r="J4" s="9">
        <v>0</v>
      </c>
      <c r="K4" s="11">
        <f t="shared" ref="K4:K175" si="4">ROUND((B4+D4+F4+H4+I4+J4),0)</f>
        <v>6390</v>
      </c>
      <c r="L4" s="9">
        <v>400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13">
        <v>0</v>
      </c>
      <c r="S4" s="9">
        <v>0</v>
      </c>
      <c r="T4" s="10">
        <f t="shared" ref="T4:T87" si="5">SUM(L4:S4)</f>
        <v>400</v>
      </c>
      <c r="U4" s="10">
        <f t="shared" ref="U4:U51" si="6">K4-T4</f>
        <v>5990</v>
      </c>
      <c r="V4" s="9"/>
      <c r="W4" s="9"/>
      <c r="X4" s="12"/>
    </row>
    <row r="5" spans="1:24" ht="21.75" customHeight="1" x14ac:dyDescent="0.25">
      <c r="A5" s="37">
        <v>36373</v>
      </c>
      <c r="B5" s="9">
        <f t="shared" ref="B5:B12" si="7">B4</f>
        <v>4500</v>
      </c>
      <c r="C5" s="35">
        <v>37</v>
      </c>
      <c r="D5" s="10">
        <f>ROUND((B5*C5%),0)</f>
        <v>1665</v>
      </c>
      <c r="E5" s="35">
        <v>0</v>
      </c>
      <c r="F5" s="10">
        <f t="shared" si="1"/>
        <v>0</v>
      </c>
      <c r="G5" s="35">
        <v>0</v>
      </c>
      <c r="H5" s="10">
        <f t="shared" si="2"/>
        <v>0</v>
      </c>
      <c r="I5" s="10">
        <f t="shared" si="3"/>
        <v>225</v>
      </c>
      <c r="J5" s="9"/>
      <c r="K5" s="11">
        <f t="shared" si="4"/>
        <v>6390</v>
      </c>
      <c r="L5" s="9">
        <f t="shared" ref="L5:M12" si="8">L4</f>
        <v>400</v>
      </c>
      <c r="M5" s="9">
        <f t="shared" si="8"/>
        <v>0</v>
      </c>
      <c r="N5" s="9">
        <v>0</v>
      </c>
      <c r="O5" s="9">
        <f t="shared" ref="O5:P5" si="9">O4</f>
        <v>0</v>
      </c>
      <c r="P5" s="9">
        <f t="shared" si="9"/>
        <v>0</v>
      </c>
      <c r="Q5" s="9">
        <v>0</v>
      </c>
      <c r="R5" s="13">
        <v>0</v>
      </c>
      <c r="S5" s="9">
        <v>0</v>
      </c>
      <c r="T5" s="10">
        <f t="shared" si="5"/>
        <v>400</v>
      </c>
      <c r="U5" s="10">
        <f t="shared" si="6"/>
        <v>5990</v>
      </c>
      <c r="V5" s="9"/>
      <c r="W5" s="9"/>
      <c r="X5" s="12"/>
    </row>
    <row r="6" spans="1:24" ht="21.75" customHeight="1" x14ac:dyDescent="0.25">
      <c r="A6" s="37">
        <v>36404</v>
      </c>
      <c r="B6" s="9">
        <f t="shared" si="7"/>
        <v>4500</v>
      </c>
      <c r="C6" s="35">
        <v>37</v>
      </c>
      <c r="D6" s="10">
        <f t="shared" si="0"/>
        <v>1665</v>
      </c>
      <c r="E6" s="35">
        <v>0</v>
      </c>
      <c r="F6" s="10">
        <f t="shared" si="1"/>
        <v>0</v>
      </c>
      <c r="G6" s="35">
        <v>0</v>
      </c>
      <c r="H6" s="10">
        <f t="shared" si="2"/>
        <v>0</v>
      </c>
      <c r="I6" s="10">
        <f t="shared" si="3"/>
        <v>225</v>
      </c>
      <c r="J6" s="9"/>
      <c r="K6" s="11">
        <f t="shared" si="4"/>
        <v>6390</v>
      </c>
      <c r="L6" s="9">
        <f t="shared" si="8"/>
        <v>400</v>
      </c>
      <c r="M6" s="9">
        <f t="shared" si="8"/>
        <v>0</v>
      </c>
      <c r="N6" s="9">
        <v>0</v>
      </c>
      <c r="O6" s="9">
        <v>25</v>
      </c>
      <c r="P6" s="9">
        <f t="shared" ref="P6" si="10">P5</f>
        <v>0</v>
      </c>
      <c r="Q6" s="9">
        <v>0</v>
      </c>
      <c r="R6" s="13">
        <v>0</v>
      </c>
      <c r="S6" s="9">
        <v>0</v>
      </c>
      <c r="T6" s="10">
        <f t="shared" si="5"/>
        <v>425</v>
      </c>
      <c r="U6" s="10">
        <f t="shared" si="6"/>
        <v>5965</v>
      </c>
      <c r="V6" s="9"/>
      <c r="W6" s="9"/>
      <c r="X6" s="12"/>
    </row>
    <row r="7" spans="1:24" ht="21.75" customHeight="1" x14ac:dyDescent="0.25">
      <c r="A7" s="37">
        <v>36434</v>
      </c>
      <c r="B7" s="9">
        <f t="shared" si="7"/>
        <v>4500</v>
      </c>
      <c r="C7" s="35">
        <v>37</v>
      </c>
      <c r="D7" s="10">
        <f t="shared" si="0"/>
        <v>1665</v>
      </c>
      <c r="E7" s="35">
        <v>0</v>
      </c>
      <c r="F7" s="10">
        <f t="shared" si="1"/>
        <v>0</v>
      </c>
      <c r="G7" s="35">
        <v>0</v>
      </c>
      <c r="H7" s="10">
        <f t="shared" si="2"/>
        <v>0</v>
      </c>
      <c r="I7" s="10">
        <f t="shared" si="3"/>
        <v>225</v>
      </c>
      <c r="J7" s="9"/>
      <c r="K7" s="11">
        <f t="shared" si="4"/>
        <v>6390</v>
      </c>
      <c r="L7" s="9">
        <f t="shared" si="8"/>
        <v>400</v>
      </c>
      <c r="M7" s="9">
        <f t="shared" si="8"/>
        <v>0</v>
      </c>
      <c r="N7" s="9">
        <v>0</v>
      </c>
      <c r="O7" s="9">
        <f t="shared" ref="O7:P7" si="11">O6</f>
        <v>25</v>
      </c>
      <c r="P7" s="9">
        <f t="shared" si="11"/>
        <v>0</v>
      </c>
      <c r="Q7" s="9">
        <v>0</v>
      </c>
      <c r="R7" s="13">
        <v>0</v>
      </c>
      <c r="S7" s="9">
        <v>0</v>
      </c>
      <c r="T7" s="10">
        <f t="shared" si="5"/>
        <v>425</v>
      </c>
      <c r="U7" s="10">
        <f t="shared" si="6"/>
        <v>5965</v>
      </c>
      <c r="V7" s="9"/>
      <c r="W7" s="9"/>
      <c r="X7" s="12"/>
    </row>
    <row r="8" spans="1:24" ht="21.75" customHeight="1" x14ac:dyDescent="0.25">
      <c r="A8" s="44" t="s">
        <v>45</v>
      </c>
      <c r="B8" s="43"/>
      <c r="C8" s="36"/>
      <c r="D8" s="10"/>
      <c r="E8" s="35"/>
      <c r="F8" s="10"/>
      <c r="G8" s="35"/>
      <c r="H8" s="10"/>
      <c r="I8" s="10"/>
      <c r="J8" s="9">
        <v>2419</v>
      </c>
      <c r="K8" s="11">
        <f t="shared" si="4"/>
        <v>2419</v>
      </c>
      <c r="L8" s="43"/>
      <c r="M8" s="43"/>
      <c r="N8" s="43"/>
      <c r="O8" s="43"/>
      <c r="P8" s="43"/>
      <c r="Q8" s="43"/>
      <c r="R8" s="13">
        <v>0</v>
      </c>
      <c r="S8" s="43"/>
      <c r="T8" s="10">
        <f t="shared" ref="T8" si="12">SUM(L8:S8)</f>
        <v>0</v>
      </c>
      <c r="U8" s="10">
        <f t="shared" si="6"/>
        <v>2419</v>
      </c>
      <c r="V8" s="9"/>
      <c r="W8" s="9"/>
      <c r="X8" s="12"/>
    </row>
    <row r="9" spans="1:24" ht="21.75" customHeight="1" x14ac:dyDescent="0.25">
      <c r="A9" s="37" t="s">
        <v>58</v>
      </c>
      <c r="B9" s="9">
        <v>0</v>
      </c>
      <c r="C9" s="36">
        <v>37</v>
      </c>
      <c r="D9" s="10">
        <f t="shared" ref="D9" si="13">ROUND((B9*C9%),0)</f>
        <v>0</v>
      </c>
      <c r="E9" s="35">
        <v>0</v>
      </c>
      <c r="F9" s="10">
        <f t="shared" ref="F9" si="14">B9*E9%</f>
        <v>0</v>
      </c>
      <c r="G9" s="35">
        <v>0</v>
      </c>
      <c r="H9" s="10">
        <f t="shared" si="2"/>
        <v>0</v>
      </c>
      <c r="I9" s="10">
        <v>0</v>
      </c>
      <c r="J9" s="9">
        <v>0</v>
      </c>
      <c r="K9" s="11">
        <f t="shared" ref="K9" si="15">ROUND((B9+D9+F9+H9+I9+J9),0)</f>
        <v>0</v>
      </c>
      <c r="L9" s="9">
        <f t="shared" ref="L9" si="16">L8</f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13">
        <v>0</v>
      </c>
      <c r="S9" s="9">
        <v>0</v>
      </c>
      <c r="T9" s="10">
        <f t="shared" ref="T9" si="17">SUM(L9:S9)</f>
        <v>0</v>
      </c>
      <c r="U9" s="10">
        <f t="shared" si="6"/>
        <v>0</v>
      </c>
      <c r="V9" s="9"/>
      <c r="W9" s="9"/>
      <c r="X9" s="12"/>
    </row>
    <row r="10" spans="1:24" ht="21.75" customHeight="1" x14ac:dyDescent="0.25">
      <c r="A10" s="37">
        <v>36465</v>
      </c>
      <c r="B10" s="9">
        <f>B7</f>
        <v>4500</v>
      </c>
      <c r="C10" s="36">
        <v>37</v>
      </c>
      <c r="D10" s="10">
        <f t="shared" si="0"/>
        <v>1665</v>
      </c>
      <c r="E10" s="35">
        <v>0</v>
      </c>
      <c r="F10" s="10">
        <f t="shared" si="1"/>
        <v>0</v>
      </c>
      <c r="G10" s="35">
        <v>0</v>
      </c>
      <c r="H10" s="10">
        <f t="shared" si="2"/>
        <v>0</v>
      </c>
      <c r="I10" s="10">
        <f t="shared" si="3"/>
        <v>225</v>
      </c>
      <c r="J10" s="9"/>
      <c r="K10" s="11">
        <f t="shared" si="4"/>
        <v>6390</v>
      </c>
      <c r="L10" s="9">
        <f>L7</f>
        <v>400</v>
      </c>
      <c r="M10" s="9">
        <f>M7</f>
        <v>0</v>
      </c>
      <c r="N10" s="9">
        <v>0</v>
      </c>
      <c r="O10" s="9">
        <f t="shared" ref="O10:P10" si="18">O7</f>
        <v>25</v>
      </c>
      <c r="P10" s="9">
        <f t="shared" si="18"/>
        <v>0</v>
      </c>
      <c r="Q10" s="9">
        <v>0</v>
      </c>
      <c r="R10" s="13">
        <v>0</v>
      </c>
      <c r="S10" s="9">
        <v>0</v>
      </c>
      <c r="T10" s="10">
        <f t="shared" si="5"/>
        <v>425</v>
      </c>
      <c r="U10" s="10">
        <f t="shared" si="6"/>
        <v>5965</v>
      </c>
      <c r="V10" s="9"/>
      <c r="W10" s="9"/>
      <c r="X10" s="12"/>
    </row>
    <row r="11" spans="1:24" ht="21.75" customHeight="1" x14ac:dyDescent="0.25">
      <c r="A11" s="37">
        <v>36495</v>
      </c>
      <c r="B11" s="9">
        <f t="shared" si="7"/>
        <v>4500</v>
      </c>
      <c r="C11" s="36">
        <v>37</v>
      </c>
      <c r="D11" s="10">
        <f t="shared" si="0"/>
        <v>1665</v>
      </c>
      <c r="E11" s="35">
        <v>0</v>
      </c>
      <c r="F11" s="10">
        <f t="shared" si="1"/>
        <v>0</v>
      </c>
      <c r="G11" s="35">
        <v>0</v>
      </c>
      <c r="H11" s="10">
        <f t="shared" si="2"/>
        <v>0</v>
      </c>
      <c r="I11" s="10">
        <f t="shared" si="3"/>
        <v>225</v>
      </c>
      <c r="J11" s="9"/>
      <c r="K11" s="11">
        <f t="shared" si="4"/>
        <v>6390</v>
      </c>
      <c r="L11" s="9">
        <f t="shared" si="8"/>
        <v>400</v>
      </c>
      <c r="M11" s="9">
        <f t="shared" si="8"/>
        <v>0</v>
      </c>
      <c r="N11" s="9">
        <v>0</v>
      </c>
      <c r="O11" s="9">
        <f t="shared" ref="O11:P11" si="19">O10</f>
        <v>25</v>
      </c>
      <c r="P11" s="9">
        <f t="shared" si="19"/>
        <v>0</v>
      </c>
      <c r="Q11" s="9">
        <v>0</v>
      </c>
      <c r="R11" s="13">
        <v>0</v>
      </c>
      <c r="S11" s="9">
        <v>0</v>
      </c>
      <c r="T11" s="10">
        <f t="shared" si="5"/>
        <v>425</v>
      </c>
      <c r="U11" s="10">
        <f t="shared" si="6"/>
        <v>5965</v>
      </c>
      <c r="V11" s="9"/>
      <c r="W11" s="9"/>
      <c r="X11" s="12"/>
    </row>
    <row r="12" spans="1:24" ht="21.75" customHeight="1" x14ac:dyDescent="0.25">
      <c r="A12" s="37">
        <v>36526</v>
      </c>
      <c r="B12" s="9">
        <f t="shared" si="7"/>
        <v>4500</v>
      </c>
      <c r="C12" s="36">
        <v>37</v>
      </c>
      <c r="D12" s="10">
        <f t="shared" si="0"/>
        <v>1665</v>
      </c>
      <c r="E12" s="35">
        <v>0</v>
      </c>
      <c r="F12" s="10">
        <f t="shared" si="1"/>
        <v>0</v>
      </c>
      <c r="G12" s="35">
        <v>0</v>
      </c>
      <c r="H12" s="10">
        <f t="shared" si="2"/>
        <v>0</v>
      </c>
      <c r="I12" s="10">
        <f t="shared" si="3"/>
        <v>225</v>
      </c>
      <c r="J12" s="9"/>
      <c r="K12" s="11">
        <f t="shared" si="4"/>
        <v>6390</v>
      </c>
      <c r="L12" s="9">
        <f t="shared" si="8"/>
        <v>400</v>
      </c>
      <c r="M12" s="9">
        <f t="shared" si="8"/>
        <v>0</v>
      </c>
      <c r="N12" s="9">
        <v>0</v>
      </c>
      <c r="O12" s="9">
        <f t="shared" ref="O12:P12" si="20">O11</f>
        <v>25</v>
      </c>
      <c r="P12" s="9">
        <f t="shared" si="20"/>
        <v>0</v>
      </c>
      <c r="Q12" s="9">
        <v>0</v>
      </c>
      <c r="R12" s="13">
        <v>0</v>
      </c>
      <c r="S12" s="9">
        <v>0</v>
      </c>
      <c r="T12" s="10">
        <f t="shared" si="5"/>
        <v>425</v>
      </c>
      <c r="U12" s="10">
        <f t="shared" si="6"/>
        <v>5965</v>
      </c>
      <c r="V12" s="9"/>
      <c r="W12" s="9"/>
      <c r="X12" s="12"/>
    </row>
    <row r="13" spans="1:24" ht="21.75" customHeight="1" x14ac:dyDescent="0.25">
      <c r="A13" s="37">
        <v>36557</v>
      </c>
      <c r="B13" s="9">
        <f>B12</f>
        <v>4500</v>
      </c>
      <c r="C13" s="36">
        <v>37</v>
      </c>
      <c r="D13" s="10">
        <f t="shared" si="0"/>
        <v>1665</v>
      </c>
      <c r="E13" s="35">
        <v>0</v>
      </c>
      <c r="F13" s="10">
        <f t="shared" si="1"/>
        <v>0</v>
      </c>
      <c r="G13" s="35">
        <v>0</v>
      </c>
      <c r="H13" s="10">
        <f>(B5+B6+B7+B10+B11+B12+D5+D6+D7+D10+D11+D12)*G13%</f>
        <v>0</v>
      </c>
      <c r="I13" s="10">
        <f t="shared" si="3"/>
        <v>225</v>
      </c>
      <c r="J13" s="9"/>
      <c r="K13" s="11">
        <f t="shared" si="4"/>
        <v>6390</v>
      </c>
      <c r="L13" s="9">
        <f>L12</f>
        <v>400</v>
      </c>
      <c r="M13" s="9">
        <v>0</v>
      </c>
      <c r="N13" s="9">
        <v>0</v>
      </c>
      <c r="O13" s="9">
        <f>O12</f>
        <v>25</v>
      </c>
      <c r="P13" s="9">
        <f>P12</f>
        <v>0</v>
      </c>
      <c r="Q13" s="9">
        <v>0</v>
      </c>
      <c r="R13" s="13">
        <v>0</v>
      </c>
      <c r="S13" s="9">
        <v>0</v>
      </c>
      <c r="T13" s="10">
        <f t="shared" si="5"/>
        <v>425</v>
      </c>
      <c r="U13" s="10">
        <f t="shared" si="6"/>
        <v>5965</v>
      </c>
      <c r="V13" s="9"/>
      <c r="W13" s="9"/>
      <c r="X13" s="12"/>
    </row>
    <row r="14" spans="1:24" ht="21.75" customHeight="1" x14ac:dyDescent="0.25">
      <c r="A14" s="37">
        <v>36586</v>
      </c>
      <c r="B14" s="9">
        <f>B12</f>
        <v>4500</v>
      </c>
      <c r="C14" s="36">
        <v>37</v>
      </c>
      <c r="D14" s="10">
        <f t="shared" si="0"/>
        <v>1665</v>
      </c>
      <c r="E14" s="35">
        <v>0</v>
      </c>
      <c r="F14" s="10">
        <f t="shared" si="1"/>
        <v>0</v>
      </c>
      <c r="G14" s="35">
        <v>0</v>
      </c>
      <c r="H14" s="10">
        <f t="shared" si="2"/>
        <v>0</v>
      </c>
      <c r="I14" s="10">
        <f t="shared" si="3"/>
        <v>225</v>
      </c>
      <c r="J14" s="9"/>
      <c r="K14" s="11">
        <f t="shared" si="4"/>
        <v>6390</v>
      </c>
      <c r="L14" s="9">
        <f>L12</f>
        <v>400</v>
      </c>
      <c r="M14" s="9">
        <v>200</v>
      </c>
      <c r="N14" s="9">
        <v>0</v>
      </c>
      <c r="O14" s="9">
        <f>O12</f>
        <v>25</v>
      </c>
      <c r="P14" s="9">
        <f>P12</f>
        <v>0</v>
      </c>
      <c r="Q14" s="9">
        <v>0</v>
      </c>
      <c r="R14" s="13">
        <v>0</v>
      </c>
      <c r="S14" s="9">
        <v>0</v>
      </c>
      <c r="T14" s="10">
        <f t="shared" si="5"/>
        <v>625</v>
      </c>
      <c r="U14" s="10">
        <f t="shared" si="6"/>
        <v>5765</v>
      </c>
      <c r="V14" s="9"/>
      <c r="W14" s="9"/>
      <c r="X14" s="12"/>
    </row>
    <row r="15" spans="1:24" ht="21.75" customHeight="1" x14ac:dyDescent="0.25">
      <c r="A15" s="37">
        <v>36617</v>
      </c>
      <c r="B15" s="9">
        <f>B14</f>
        <v>4500</v>
      </c>
      <c r="C15" s="36">
        <v>37</v>
      </c>
      <c r="D15" s="10">
        <f t="shared" si="0"/>
        <v>1665</v>
      </c>
      <c r="E15" s="35">
        <v>0</v>
      </c>
      <c r="F15" s="10">
        <f t="shared" si="1"/>
        <v>0</v>
      </c>
      <c r="G15" s="35">
        <v>0</v>
      </c>
      <c r="H15" s="10">
        <f t="shared" si="2"/>
        <v>0</v>
      </c>
      <c r="I15" s="10">
        <f t="shared" si="3"/>
        <v>225</v>
      </c>
      <c r="J15" s="9"/>
      <c r="K15" s="11">
        <f t="shared" si="4"/>
        <v>6390</v>
      </c>
      <c r="L15" s="9">
        <f>L14</f>
        <v>400</v>
      </c>
      <c r="M15" s="9">
        <f>M14</f>
        <v>200</v>
      </c>
      <c r="N15" s="9">
        <v>0</v>
      </c>
      <c r="O15" s="9">
        <f>O14</f>
        <v>25</v>
      </c>
      <c r="P15" s="9">
        <f>P14</f>
        <v>0</v>
      </c>
      <c r="Q15" s="9">
        <v>0</v>
      </c>
      <c r="R15" s="13">
        <v>0</v>
      </c>
      <c r="S15" s="9">
        <v>0</v>
      </c>
      <c r="T15" s="10">
        <f t="shared" si="5"/>
        <v>625</v>
      </c>
      <c r="U15" s="10">
        <f t="shared" si="6"/>
        <v>5765</v>
      </c>
      <c r="V15" s="9"/>
      <c r="W15" s="9"/>
      <c r="X15" s="12"/>
    </row>
    <row r="16" spans="1:24" ht="21.75" customHeight="1" x14ac:dyDescent="0.25">
      <c r="A16" s="37">
        <v>36647</v>
      </c>
      <c r="B16" s="9">
        <v>4500</v>
      </c>
      <c r="C16" s="36">
        <v>37</v>
      </c>
      <c r="D16" s="10">
        <f t="shared" si="0"/>
        <v>1665</v>
      </c>
      <c r="E16" s="35">
        <v>0</v>
      </c>
      <c r="F16" s="10">
        <f t="shared" si="1"/>
        <v>0</v>
      </c>
      <c r="G16" s="35">
        <v>0</v>
      </c>
      <c r="H16" s="10">
        <f t="shared" si="2"/>
        <v>0</v>
      </c>
      <c r="I16" s="10">
        <f t="shared" si="3"/>
        <v>225</v>
      </c>
      <c r="J16" s="9"/>
      <c r="K16" s="11">
        <f t="shared" si="4"/>
        <v>6390</v>
      </c>
      <c r="L16" s="9">
        <f>L15</f>
        <v>400</v>
      </c>
      <c r="M16" s="9">
        <f t="shared" ref="L16:P101" si="21">M15</f>
        <v>200</v>
      </c>
      <c r="N16" s="9">
        <v>0</v>
      </c>
      <c r="O16" s="9">
        <f>O15</f>
        <v>25</v>
      </c>
      <c r="P16" s="9">
        <f>P15</f>
        <v>0</v>
      </c>
      <c r="Q16" s="9">
        <v>0</v>
      </c>
      <c r="R16" s="13">
        <v>0</v>
      </c>
      <c r="S16" s="9">
        <v>0</v>
      </c>
      <c r="T16" s="10">
        <f t="shared" si="5"/>
        <v>625</v>
      </c>
      <c r="U16" s="10">
        <f t="shared" si="6"/>
        <v>5765</v>
      </c>
      <c r="V16" s="9"/>
      <c r="W16" s="9"/>
      <c r="X16" s="12"/>
    </row>
    <row r="17" spans="1:24" ht="21.75" customHeight="1" x14ac:dyDescent="0.25">
      <c r="A17" s="37">
        <v>36678</v>
      </c>
      <c r="B17" s="9">
        <f>B16</f>
        <v>4500</v>
      </c>
      <c r="C17" s="36">
        <v>37</v>
      </c>
      <c r="D17" s="10">
        <f t="shared" si="0"/>
        <v>1665</v>
      </c>
      <c r="E17" s="35">
        <v>0</v>
      </c>
      <c r="F17" s="10">
        <f t="shared" si="1"/>
        <v>0</v>
      </c>
      <c r="G17" s="35">
        <v>0</v>
      </c>
      <c r="H17" s="10">
        <f t="shared" si="2"/>
        <v>0</v>
      </c>
      <c r="I17" s="10">
        <f t="shared" si="3"/>
        <v>225</v>
      </c>
      <c r="J17" s="9"/>
      <c r="K17" s="11">
        <f t="shared" si="4"/>
        <v>6390</v>
      </c>
      <c r="L17" s="9">
        <f t="shared" si="21"/>
        <v>400</v>
      </c>
      <c r="M17" s="9">
        <f t="shared" si="21"/>
        <v>200</v>
      </c>
      <c r="N17" s="9">
        <v>0</v>
      </c>
      <c r="O17" s="9">
        <f t="shared" si="21"/>
        <v>25</v>
      </c>
      <c r="P17" s="9">
        <f t="shared" si="21"/>
        <v>0</v>
      </c>
      <c r="Q17" s="9">
        <v>0</v>
      </c>
      <c r="R17" s="13">
        <v>0</v>
      </c>
      <c r="S17" s="9">
        <v>0</v>
      </c>
      <c r="T17" s="10">
        <f t="shared" si="5"/>
        <v>625</v>
      </c>
      <c r="U17" s="10">
        <f t="shared" si="6"/>
        <v>5765</v>
      </c>
      <c r="V17" s="9"/>
      <c r="W17" s="9"/>
      <c r="X17" s="12"/>
    </row>
    <row r="18" spans="1:24" ht="21.75" customHeight="1" x14ac:dyDescent="0.25">
      <c r="A18" s="37" t="s">
        <v>59</v>
      </c>
      <c r="B18" s="9"/>
      <c r="C18" s="36"/>
      <c r="D18" s="10">
        <f>(D19-D17)*6</f>
        <v>270</v>
      </c>
      <c r="E18" s="35"/>
      <c r="F18" s="10"/>
      <c r="G18" s="35"/>
      <c r="H18" s="10"/>
      <c r="I18" s="10"/>
      <c r="J18" s="9"/>
      <c r="K18" s="11">
        <f t="shared" si="4"/>
        <v>270</v>
      </c>
      <c r="L18" s="9">
        <f>K18</f>
        <v>270</v>
      </c>
      <c r="M18" s="9"/>
      <c r="N18" s="9"/>
      <c r="O18" s="9"/>
      <c r="P18" s="9"/>
      <c r="Q18" s="9"/>
      <c r="R18" s="13">
        <v>0</v>
      </c>
      <c r="S18" s="9"/>
      <c r="T18" s="10">
        <f t="shared" ref="T18" si="22">SUM(L18:S18)</f>
        <v>270</v>
      </c>
      <c r="U18" s="10">
        <f t="shared" ref="U18" si="23">K18-T18</f>
        <v>0</v>
      </c>
      <c r="V18" s="9"/>
      <c r="W18" s="9"/>
      <c r="X18" s="12"/>
    </row>
    <row r="19" spans="1:24" ht="21.75" customHeight="1" x14ac:dyDescent="0.25">
      <c r="A19" s="37">
        <v>36708</v>
      </c>
      <c r="B19" s="9">
        <f>B17</f>
        <v>4500</v>
      </c>
      <c r="C19" s="35">
        <v>38</v>
      </c>
      <c r="D19" s="10">
        <f t="shared" si="0"/>
        <v>1710</v>
      </c>
      <c r="E19" s="35">
        <v>0</v>
      </c>
      <c r="F19" s="10">
        <f t="shared" si="1"/>
        <v>0</v>
      </c>
      <c r="G19" s="35">
        <v>0</v>
      </c>
      <c r="H19" s="10">
        <f t="shared" si="2"/>
        <v>0</v>
      </c>
      <c r="I19" s="10">
        <f t="shared" si="3"/>
        <v>225</v>
      </c>
      <c r="J19" s="9"/>
      <c r="K19" s="11">
        <f t="shared" si="4"/>
        <v>6435</v>
      </c>
      <c r="L19" s="9">
        <f>L17</f>
        <v>400</v>
      </c>
      <c r="M19" s="9">
        <f>M17</f>
        <v>200</v>
      </c>
      <c r="N19" s="9">
        <v>0</v>
      </c>
      <c r="O19" s="9">
        <f>O17</f>
        <v>25</v>
      </c>
      <c r="P19" s="9">
        <f>P17</f>
        <v>0</v>
      </c>
      <c r="Q19" s="9">
        <v>0</v>
      </c>
      <c r="R19" s="13">
        <v>0</v>
      </c>
      <c r="S19" s="9">
        <v>0</v>
      </c>
      <c r="T19" s="10">
        <f t="shared" si="5"/>
        <v>625</v>
      </c>
      <c r="U19" s="10">
        <f t="shared" si="6"/>
        <v>5810</v>
      </c>
      <c r="V19" s="9"/>
      <c r="W19" s="9"/>
      <c r="X19" s="12"/>
    </row>
    <row r="20" spans="1:24" ht="21.75" customHeight="1" x14ac:dyDescent="0.25">
      <c r="A20" s="37">
        <v>36739</v>
      </c>
      <c r="B20" s="9">
        <f>B19</f>
        <v>4500</v>
      </c>
      <c r="C20" s="35">
        <v>38</v>
      </c>
      <c r="D20" s="10">
        <f t="shared" si="0"/>
        <v>1710</v>
      </c>
      <c r="E20" s="35">
        <v>0</v>
      </c>
      <c r="F20" s="10">
        <f t="shared" si="1"/>
        <v>0</v>
      </c>
      <c r="G20" s="35">
        <v>0</v>
      </c>
      <c r="H20" s="10">
        <f t="shared" si="2"/>
        <v>0</v>
      </c>
      <c r="I20" s="10">
        <f t="shared" si="3"/>
        <v>225</v>
      </c>
      <c r="J20" s="9"/>
      <c r="K20" s="11">
        <f t="shared" si="4"/>
        <v>6435</v>
      </c>
      <c r="L20" s="9">
        <f t="shared" si="21"/>
        <v>400</v>
      </c>
      <c r="M20" s="9">
        <f t="shared" si="21"/>
        <v>200</v>
      </c>
      <c r="N20" s="9">
        <v>0</v>
      </c>
      <c r="O20" s="9">
        <f t="shared" si="21"/>
        <v>25</v>
      </c>
      <c r="P20" s="9">
        <f t="shared" si="21"/>
        <v>0</v>
      </c>
      <c r="Q20" s="9">
        <v>0</v>
      </c>
      <c r="R20" s="13">
        <v>0</v>
      </c>
      <c r="S20" s="9">
        <v>0</v>
      </c>
      <c r="T20" s="10">
        <f t="shared" si="5"/>
        <v>625</v>
      </c>
      <c r="U20" s="10">
        <f t="shared" si="6"/>
        <v>5810</v>
      </c>
      <c r="V20" s="9"/>
      <c r="W20" s="9"/>
      <c r="X20" s="12"/>
    </row>
    <row r="21" spans="1:24" ht="21.75" customHeight="1" x14ac:dyDescent="0.25">
      <c r="A21" s="37">
        <v>36770</v>
      </c>
      <c r="B21" s="9">
        <v>4500</v>
      </c>
      <c r="C21" s="35">
        <v>38</v>
      </c>
      <c r="D21" s="10">
        <f t="shared" si="0"/>
        <v>1710</v>
      </c>
      <c r="E21" s="35">
        <v>0</v>
      </c>
      <c r="F21" s="10">
        <f t="shared" si="1"/>
        <v>0</v>
      </c>
      <c r="G21" s="35">
        <v>0</v>
      </c>
      <c r="H21" s="10">
        <f t="shared" si="2"/>
        <v>0</v>
      </c>
      <c r="I21" s="10">
        <f t="shared" si="3"/>
        <v>225</v>
      </c>
      <c r="J21" s="9"/>
      <c r="K21" s="11">
        <f t="shared" si="4"/>
        <v>6435</v>
      </c>
      <c r="L21" s="9">
        <f t="shared" si="21"/>
        <v>400</v>
      </c>
      <c r="M21" s="9">
        <f t="shared" si="21"/>
        <v>200</v>
      </c>
      <c r="N21" s="9">
        <v>0</v>
      </c>
      <c r="O21" s="9">
        <f t="shared" si="21"/>
        <v>25</v>
      </c>
      <c r="P21" s="9">
        <f t="shared" si="21"/>
        <v>0</v>
      </c>
      <c r="Q21" s="9">
        <v>0</v>
      </c>
      <c r="R21" s="13">
        <v>0</v>
      </c>
      <c r="S21" s="9">
        <v>0</v>
      </c>
      <c r="T21" s="10">
        <f t="shared" si="5"/>
        <v>625</v>
      </c>
      <c r="U21" s="10">
        <f t="shared" si="6"/>
        <v>5810</v>
      </c>
      <c r="V21" s="9"/>
      <c r="W21" s="9"/>
      <c r="X21" s="12"/>
    </row>
    <row r="22" spans="1:24" ht="21.75" customHeight="1" x14ac:dyDescent="0.25">
      <c r="A22" s="37">
        <v>36800</v>
      </c>
      <c r="B22" s="9">
        <v>4500</v>
      </c>
      <c r="C22" s="35">
        <v>38</v>
      </c>
      <c r="D22" s="10">
        <f t="shared" si="0"/>
        <v>1710</v>
      </c>
      <c r="E22" s="35">
        <v>0</v>
      </c>
      <c r="F22" s="10">
        <f t="shared" si="1"/>
        <v>0</v>
      </c>
      <c r="G22" s="35">
        <v>0</v>
      </c>
      <c r="H22" s="10">
        <f>(B14+B15+B16+B17+B19+B20+B21+D14+D15+D16+D17+D19+D20+D21)*G22%</f>
        <v>0</v>
      </c>
      <c r="I22" s="10">
        <f t="shared" si="3"/>
        <v>225</v>
      </c>
      <c r="J22" s="9"/>
      <c r="K22" s="11">
        <f t="shared" si="4"/>
        <v>6435</v>
      </c>
      <c r="L22" s="9">
        <f t="shared" si="21"/>
        <v>400</v>
      </c>
      <c r="M22" s="9">
        <f t="shared" si="21"/>
        <v>200</v>
      </c>
      <c r="N22" s="9">
        <v>0</v>
      </c>
      <c r="O22" s="9">
        <f t="shared" si="21"/>
        <v>25</v>
      </c>
      <c r="P22" s="9">
        <f t="shared" si="21"/>
        <v>0</v>
      </c>
      <c r="Q22" s="9">
        <v>0</v>
      </c>
      <c r="R22" s="13">
        <v>0</v>
      </c>
      <c r="S22" s="9">
        <v>0</v>
      </c>
      <c r="T22" s="10">
        <f t="shared" si="5"/>
        <v>625</v>
      </c>
      <c r="U22" s="10">
        <f t="shared" si="6"/>
        <v>5810</v>
      </c>
      <c r="V22" s="9"/>
      <c r="W22" s="9"/>
      <c r="X22" s="12"/>
    </row>
    <row r="23" spans="1:24" ht="21.75" customHeight="1" x14ac:dyDescent="0.25">
      <c r="A23" s="44" t="s">
        <v>45</v>
      </c>
      <c r="B23" s="43"/>
      <c r="C23" s="36"/>
      <c r="D23" s="10"/>
      <c r="E23" s="35"/>
      <c r="F23" s="10"/>
      <c r="G23" s="35"/>
      <c r="H23" s="10"/>
      <c r="I23" s="10"/>
      <c r="J23" s="9">
        <v>2419</v>
      </c>
      <c r="K23" s="11">
        <f t="shared" si="4"/>
        <v>2419</v>
      </c>
      <c r="L23" s="43"/>
      <c r="M23" s="43"/>
      <c r="N23" s="43"/>
      <c r="O23" s="43"/>
      <c r="P23" s="43"/>
      <c r="Q23" s="43"/>
      <c r="R23" s="13">
        <v>0</v>
      </c>
      <c r="S23" s="43"/>
      <c r="T23" s="10">
        <f t="shared" ref="T23" si="24">SUM(L23:S23)</f>
        <v>0</v>
      </c>
      <c r="U23" s="10">
        <f t="shared" si="6"/>
        <v>2419</v>
      </c>
      <c r="V23" s="9"/>
      <c r="W23" s="9"/>
      <c r="X23" s="12"/>
    </row>
    <row r="24" spans="1:24" ht="21.75" customHeight="1" x14ac:dyDescent="0.25">
      <c r="A24" s="37" t="s">
        <v>58</v>
      </c>
      <c r="B24" s="9">
        <v>0</v>
      </c>
      <c r="C24" s="36">
        <v>0</v>
      </c>
      <c r="D24" s="10">
        <f t="shared" si="0"/>
        <v>0</v>
      </c>
      <c r="E24" s="35">
        <v>0</v>
      </c>
      <c r="F24" s="10">
        <f t="shared" si="1"/>
        <v>0</v>
      </c>
      <c r="G24" s="35">
        <v>0</v>
      </c>
      <c r="H24" s="10">
        <f t="shared" ref="H24" si="25">(B24+D24)*G24%</f>
        <v>0</v>
      </c>
      <c r="I24" s="10">
        <v>0</v>
      </c>
      <c r="J24" s="9">
        <v>0</v>
      </c>
      <c r="K24" s="11">
        <f t="shared" si="4"/>
        <v>0</v>
      </c>
      <c r="L24" s="9">
        <f t="shared" ref="L24" si="26">L23</f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13">
        <v>0</v>
      </c>
      <c r="S24" s="9">
        <v>0</v>
      </c>
      <c r="T24" s="10">
        <f t="shared" ref="T24" si="27">SUM(L24:S24)</f>
        <v>0</v>
      </c>
      <c r="U24" s="10">
        <f t="shared" ref="U24" si="28">K24-T24</f>
        <v>0</v>
      </c>
      <c r="V24" s="9"/>
      <c r="W24" s="9"/>
      <c r="X24" s="12"/>
    </row>
    <row r="25" spans="1:24" ht="21.75" customHeight="1" x14ac:dyDescent="0.25">
      <c r="A25" s="37">
        <v>36831</v>
      </c>
      <c r="B25" s="13">
        <f>B21</f>
        <v>4500</v>
      </c>
      <c r="C25" s="35">
        <v>38</v>
      </c>
      <c r="D25" s="10">
        <f t="shared" si="0"/>
        <v>1710</v>
      </c>
      <c r="E25" s="35">
        <v>0</v>
      </c>
      <c r="F25" s="10">
        <f t="shared" si="1"/>
        <v>0</v>
      </c>
      <c r="G25" s="35">
        <v>0</v>
      </c>
      <c r="H25" s="10">
        <f t="shared" si="2"/>
        <v>0</v>
      </c>
      <c r="I25" s="10">
        <f t="shared" si="3"/>
        <v>225</v>
      </c>
      <c r="J25" s="13"/>
      <c r="K25" s="11">
        <f t="shared" si="4"/>
        <v>6435</v>
      </c>
      <c r="L25" s="9">
        <f>L22</f>
        <v>400</v>
      </c>
      <c r="M25" s="9">
        <f>M22</f>
        <v>200</v>
      </c>
      <c r="N25" s="9">
        <v>0</v>
      </c>
      <c r="O25" s="9">
        <f>O22</f>
        <v>25</v>
      </c>
      <c r="P25" s="9">
        <f>P22</f>
        <v>0</v>
      </c>
      <c r="Q25" s="13">
        <v>0</v>
      </c>
      <c r="R25" s="13">
        <v>0</v>
      </c>
      <c r="S25" s="13">
        <v>0</v>
      </c>
      <c r="T25" s="10">
        <f t="shared" si="5"/>
        <v>625</v>
      </c>
      <c r="U25" s="10">
        <f t="shared" si="6"/>
        <v>5810</v>
      </c>
      <c r="V25" s="13"/>
      <c r="W25" s="13"/>
      <c r="X25" s="14"/>
    </row>
    <row r="26" spans="1:24" ht="21.75" customHeight="1" x14ac:dyDescent="0.25">
      <c r="A26" s="37">
        <v>36861</v>
      </c>
      <c r="B26" s="9">
        <f>B25</f>
        <v>4500</v>
      </c>
      <c r="C26" s="35">
        <v>38</v>
      </c>
      <c r="D26" s="10">
        <f t="shared" si="0"/>
        <v>1710</v>
      </c>
      <c r="E26" s="35">
        <v>0</v>
      </c>
      <c r="F26" s="10">
        <f t="shared" si="1"/>
        <v>0</v>
      </c>
      <c r="G26" s="35">
        <v>0</v>
      </c>
      <c r="H26" s="10">
        <f>ROUNDUP((B26+D26)*G26%,0)</f>
        <v>0</v>
      </c>
      <c r="I26" s="10">
        <f t="shared" si="3"/>
        <v>225</v>
      </c>
      <c r="J26" s="9"/>
      <c r="K26" s="11">
        <f t="shared" si="4"/>
        <v>6435</v>
      </c>
      <c r="L26" s="9">
        <f t="shared" si="21"/>
        <v>400</v>
      </c>
      <c r="M26" s="9">
        <f t="shared" si="21"/>
        <v>200</v>
      </c>
      <c r="N26" s="9">
        <v>0</v>
      </c>
      <c r="O26" s="9">
        <f t="shared" si="21"/>
        <v>25</v>
      </c>
      <c r="P26" s="9">
        <f t="shared" si="21"/>
        <v>0</v>
      </c>
      <c r="Q26" s="9">
        <v>0</v>
      </c>
      <c r="R26" s="13">
        <v>0</v>
      </c>
      <c r="S26" s="9">
        <v>0</v>
      </c>
      <c r="T26" s="10">
        <f t="shared" si="5"/>
        <v>625</v>
      </c>
      <c r="U26" s="10">
        <f t="shared" si="6"/>
        <v>5810</v>
      </c>
      <c r="V26" s="9"/>
      <c r="W26" s="9"/>
      <c r="X26" s="12"/>
    </row>
    <row r="27" spans="1:24" ht="21.75" customHeight="1" x14ac:dyDescent="0.25">
      <c r="A27" s="37">
        <v>36892</v>
      </c>
      <c r="B27" s="9">
        <f>B26</f>
        <v>4500</v>
      </c>
      <c r="C27" s="35">
        <v>38</v>
      </c>
      <c r="D27" s="10">
        <f t="shared" si="0"/>
        <v>1710</v>
      </c>
      <c r="E27" s="35">
        <v>0</v>
      </c>
      <c r="F27" s="10">
        <f t="shared" si="1"/>
        <v>0</v>
      </c>
      <c r="G27" s="35">
        <v>0</v>
      </c>
      <c r="H27" s="10">
        <f t="shared" ref="H27:H29" si="29">ROUNDUP((B27+D27)*G27%,0)</f>
        <v>0</v>
      </c>
      <c r="I27" s="10">
        <f t="shared" si="3"/>
        <v>225</v>
      </c>
      <c r="J27" s="9"/>
      <c r="K27" s="11">
        <f t="shared" si="4"/>
        <v>6435</v>
      </c>
      <c r="L27" s="9">
        <f t="shared" si="21"/>
        <v>400</v>
      </c>
      <c r="M27" s="9">
        <f t="shared" si="21"/>
        <v>200</v>
      </c>
      <c r="N27" s="9">
        <v>0</v>
      </c>
      <c r="O27" s="9">
        <v>35</v>
      </c>
      <c r="P27" s="9">
        <f t="shared" si="21"/>
        <v>0</v>
      </c>
      <c r="Q27" s="9">
        <v>0</v>
      </c>
      <c r="R27" s="13">
        <v>0</v>
      </c>
      <c r="S27" s="9">
        <v>0</v>
      </c>
      <c r="T27" s="10">
        <f t="shared" si="5"/>
        <v>635</v>
      </c>
      <c r="U27" s="10">
        <f t="shared" si="6"/>
        <v>5800</v>
      </c>
      <c r="V27" s="9"/>
      <c r="W27" s="9"/>
      <c r="X27" s="12"/>
    </row>
    <row r="28" spans="1:24" ht="21.75" customHeight="1" x14ac:dyDescent="0.25">
      <c r="A28" s="37">
        <v>36923</v>
      </c>
      <c r="B28" s="9">
        <f>B27</f>
        <v>4500</v>
      </c>
      <c r="C28" s="35">
        <v>38</v>
      </c>
      <c r="D28" s="10">
        <f t="shared" si="0"/>
        <v>1710</v>
      </c>
      <c r="E28" s="35">
        <v>0</v>
      </c>
      <c r="F28" s="10">
        <f t="shared" si="1"/>
        <v>0</v>
      </c>
      <c r="G28" s="35">
        <v>0</v>
      </c>
      <c r="H28" s="10">
        <f t="shared" si="29"/>
        <v>0</v>
      </c>
      <c r="I28" s="10">
        <f t="shared" si="3"/>
        <v>225</v>
      </c>
      <c r="J28" s="9"/>
      <c r="K28" s="11">
        <f t="shared" si="4"/>
        <v>6435</v>
      </c>
      <c r="L28" s="9">
        <f t="shared" si="21"/>
        <v>400</v>
      </c>
      <c r="M28" s="9">
        <f t="shared" si="21"/>
        <v>200</v>
      </c>
      <c r="N28" s="9">
        <v>0</v>
      </c>
      <c r="O28" s="9">
        <f t="shared" si="21"/>
        <v>35</v>
      </c>
      <c r="P28" s="9">
        <f t="shared" si="21"/>
        <v>0</v>
      </c>
      <c r="Q28" s="9">
        <v>0</v>
      </c>
      <c r="R28" s="13">
        <v>0</v>
      </c>
      <c r="S28" s="9">
        <v>0</v>
      </c>
      <c r="T28" s="10">
        <f t="shared" si="5"/>
        <v>635</v>
      </c>
      <c r="U28" s="10">
        <f t="shared" si="6"/>
        <v>5800</v>
      </c>
      <c r="V28" s="9"/>
      <c r="W28" s="9"/>
      <c r="X28" s="12"/>
    </row>
    <row r="29" spans="1:24" s="15" customFormat="1" ht="21.75" customHeight="1" x14ac:dyDescent="0.25">
      <c r="A29" s="37">
        <v>36951</v>
      </c>
      <c r="B29" s="13">
        <f>B28</f>
        <v>4500</v>
      </c>
      <c r="C29" s="35">
        <v>38</v>
      </c>
      <c r="D29" s="10">
        <f t="shared" si="0"/>
        <v>1710</v>
      </c>
      <c r="E29" s="35">
        <v>0</v>
      </c>
      <c r="F29" s="10">
        <f t="shared" si="1"/>
        <v>0</v>
      </c>
      <c r="G29" s="35">
        <v>0</v>
      </c>
      <c r="H29" s="10">
        <f t="shared" si="29"/>
        <v>0</v>
      </c>
      <c r="I29" s="10">
        <f t="shared" si="3"/>
        <v>225</v>
      </c>
      <c r="J29" s="13"/>
      <c r="K29" s="11">
        <f t="shared" si="4"/>
        <v>6435</v>
      </c>
      <c r="L29" s="9">
        <f>L28</f>
        <v>400</v>
      </c>
      <c r="M29" s="9">
        <v>200</v>
      </c>
      <c r="N29" s="9">
        <v>0</v>
      </c>
      <c r="O29" s="9">
        <f>O28</f>
        <v>35</v>
      </c>
      <c r="P29" s="9">
        <f>P28</f>
        <v>0</v>
      </c>
      <c r="Q29" s="13">
        <v>0</v>
      </c>
      <c r="R29" s="13">
        <v>0</v>
      </c>
      <c r="S29" s="13">
        <v>0</v>
      </c>
      <c r="T29" s="10">
        <f t="shared" si="5"/>
        <v>635</v>
      </c>
      <c r="U29" s="10">
        <f t="shared" si="6"/>
        <v>5800</v>
      </c>
      <c r="V29" s="13"/>
      <c r="W29" s="13"/>
      <c r="X29" s="14"/>
    </row>
    <row r="30" spans="1:24" ht="21.75" customHeight="1" x14ac:dyDescent="0.25">
      <c r="A30" s="37" t="s">
        <v>59</v>
      </c>
      <c r="B30" s="9"/>
      <c r="C30" s="36"/>
      <c r="D30" s="10">
        <f>(D31-D29)*9</f>
        <v>1215</v>
      </c>
      <c r="E30" s="35"/>
      <c r="F30" s="10"/>
      <c r="G30" s="35"/>
      <c r="H30" s="10"/>
      <c r="I30" s="10"/>
      <c r="J30" s="9"/>
      <c r="K30" s="11">
        <f t="shared" ref="K30" si="30">ROUND((B30+D30+F30+H30+I30+J30),0)</f>
        <v>1215</v>
      </c>
      <c r="L30" s="9">
        <f>K30</f>
        <v>1215</v>
      </c>
      <c r="M30" s="9"/>
      <c r="N30" s="9"/>
      <c r="O30" s="9"/>
      <c r="P30" s="9"/>
      <c r="Q30" s="9"/>
      <c r="R30" s="13">
        <v>0</v>
      </c>
      <c r="S30" s="9"/>
      <c r="T30" s="10">
        <f t="shared" si="5"/>
        <v>1215</v>
      </c>
      <c r="U30" s="10">
        <f t="shared" si="6"/>
        <v>0</v>
      </c>
      <c r="V30" s="9"/>
      <c r="W30" s="9"/>
      <c r="X30" s="12"/>
    </row>
    <row r="31" spans="1:24" s="16" customFormat="1" ht="21.75" customHeight="1" x14ac:dyDescent="0.25">
      <c r="A31" s="39">
        <v>36982</v>
      </c>
      <c r="B31" s="13">
        <f>B29</f>
        <v>4500</v>
      </c>
      <c r="C31" s="35">
        <v>41</v>
      </c>
      <c r="D31" s="10">
        <f t="shared" ref="D31" si="31">ROUND((B31*C31%),0)</f>
        <v>1845</v>
      </c>
      <c r="E31" s="35">
        <v>0</v>
      </c>
      <c r="F31" s="10">
        <f t="shared" ref="F31" si="32">B31*E31%</f>
        <v>0</v>
      </c>
      <c r="G31" s="35">
        <v>0</v>
      </c>
      <c r="H31" s="10">
        <f t="shared" ref="H31" si="33">ROUNDUP((B31+D31)*G31%,0)</f>
        <v>0</v>
      </c>
      <c r="I31" s="10">
        <f t="shared" si="3"/>
        <v>225</v>
      </c>
      <c r="J31" s="13"/>
      <c r="K31" s="11">
        <f t="shared" ref="K31" si="34">ROUND((B31+D31+F31+H31+I31+J31),0)</f>
        <v>6570</v>
      </c>
      <c r="L31" s="9">
        <f t="shared" ref="L31:P31" si="35">L29</f>
        <v>400</v>
      </c>
      <c r="M31" s="9">
        <f t="shared" si="35"/>
        <v>200</v>
      </c>
      <c r="N31" s="9">
        <v>0</v>
      </c>
      <c r="O31" s="9">
        <f t="shared" si="35"/>
        <v>35</v>
      </c>
      <c r="P31" s="9">
        <f t="shared" si="35"/>
        <v>0</v>
      </c>
      <c r="Q31" s="13">
        <v>0</v>
      </c>
      <c r="R31" s="13">
        <v>0</v>
      </c>
      <c r="S31" s="13">
        <v>120</v>
      </c>
      <c r="T31" s="10">
        <f t="shared" si="5"/>
        <v>755</v>
      </c>
      <c r="U31" s="10">
        <f t="shared" si="6"/>
        <v>5815</v>
      </c>
      <c r="V31" s="27"/>
      <c r="W31" s="27"/>
      <c r="X31" s="28"/>
    </row>
    <row r="32" spans="1:24" s="16" customFormat="1" ht="21.75" customHeight="1" x14ac:dyDescent="0.25">
      <c r="A32" s="37">
        <v>37012</v>
      </c>
      <c r="B32" s="13">
        <f>B29</f>
        <v>4500</v>
      </c>
      <c r="C32" s="35">
        <v>41</v>
      </c>
      <c r="D32" s="10">
        <f t="shared" si="0"/>
        <v>1845</v>
      </c>
      <c r="E32" s="35">
        <v>0</v>
      </c>
      <c r="F32" s="10">
        <f t="shared" si="1"/>
        <v>0</v>
      </c>
      <c r="G32" s="35">
        <v>0</v>
      </c>
      <c r="H32" s="10">
        <f t="shared" si="2"/>
        <v>0</v>
      </c>
      <c r="I32" s="10">
        <f t="shared" si="3"/>
        <v>225</v>
      </c>
      <c r="J32" s="13"/>
      <c r="K32" s="11">
        <f t="shared" si="4"/>
        <v>6570</v>
      </c>
      <c r="L32" s="9">
        <f t="shared" si="21"/>
        <v>400</v>
      </c>
      <c r="M32" s="9">
        <f t="shared" si="21"/>
        <v>200</v>
      </c>
      <c r="N32" s="9">
        <v>0</v>
      </c>
      <c r="O32" s="9">
        <f t="shared" si="21"/>
        <v>35</v>
      </c>
      <c r="P32" s="9">
        <f t="shared" si="21"/>
        <v>0</v>
      </c>
      <c r="Q32" s="13">
        <v>0</v>
      </c>
      <c r="R32" s="13">
        <v>0</v>
      </c>
      <c r="S32" s="13">
        <v>0</v>
      </c>
      <c r="T32" s="10">
        <f t="shared" si="5"/>
        <v>635</v>
      </c>
      <c r="U32" s="10">
        <f t="shared" si="6"/>
        <v>5935</v>
      </c>
      <c r="V32" s="13"/>
      <c r="W32" s="13"/>
      <c r="X32" s="14"/>
    </row>
    <row r="33" spans="1:24" s="16" customFormat="1" ht="21.75" customHeight="1" x14ac:dyDescent="0.25">
      <c r="A33" s="37">
        <v>37043</v>
      </c>
      <c r="B33" s="13">
        <f>B32</f>
        <v>4500</v>
      </c>
      <c r="C33" s="35">
        <v>41</v>
      </c>
      <c r="D33" s="10">
        <f t="shared" si="0"/>
        <v>1845</v>
      </c>
      <c r="E33" s="35">
        <v>0</v>
      </c>
      <c r="F33" s="10">
        <f t="shared" si="1"/>
        <v>0</v>
      </c>
      <c r="G33" s="35">
        <v>0</v>
      </c>
      <c r="H33" s="10">
        <f t="shared" si="2"/>
        <v>0</v>
      </c>
      <c r="I33" s="10">
        <f t="shared" si="3"/>
        <v>225</v>
      </c>
      <c r="J33" s="13"/>
      <c r="K33" s="11">
        <f t="shared" si="4"/>
        <v>6570</v>
      </c>
      <c r="L33" s="9">
        <f t="shared" si="21"/>
        <v>400</v>
      </c>
      <c r="M33" s="9">
        <f t="shared" si="21"/>
        <v>200</v>
      </c>
      <c r="N33" s="9">
        <v>0</v>
      </c>
      <c r="O33" s="9">
        <f t="shared" si="21"/>
        <v>35</v>
      </c>
      <c r="P33" s="9">
        <f t="shared" si="21"/>
        <v>0</v>
      </c>
      <c r="Q33" s="13">
        <v>0</v>
      </c>
      <c r="R33" s="13">
        <v>0</v>
      </c>
      <c r="S33" s="13">
        <v>0</v>
      </c>
      <c r="T33" s="10">
        <f t="shared" si="5"/>
        <v>635</v>
      </c>
      <c r="U33" s="10">
        <f t="shared" si="6"/>
        <v>5935</v>
      </c>
      <c r="V33" s="13"/>
      <c r="W33" s="13"/>
      <c r="X33" s="14"/>
    </row>
    <row r="34" spans="1:24" ht="21.75" customHeight="1" x14ac:dyDescent="0.25">
      <c r="A34" s="37" t="s">
        <v>60</v>
      </c>
      <c r="B34" s="9">
        <v>0</v>
      </c>
      <c r="C34" s="36">
        <v>0</v>
      </c>
      <c r="D34" s="10">
        <f t="shared" si="0"/>
        <v>0</v>
      </c>
      <c r="E34" s="35">
        <v>0</v>
      </c>
      <c r="F34" s="10">
        <f t="shared" si="1"/>
        <v>0</v>
      </c>
      <c r="G34" s="35">
        <v>0</v>
      </c>
      <c r="H34" s="10">
        <f t="shared" si="2"/>
        <v>0</v>
      </c>
      <c r="I34" s="10">
        <v>0</v>
      </c>
      <c r="J34" s="9">
        <v>0</v>
      </c>
      <c r="K34" s="11">
        <f t="shared" si="4"/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13">
        <v>0</v>
      </c>
      <c r="S34" s="9">
        <v>0</v>
      </c>
      <c r="T34" s="10">
        <f t="shared" ref="T34" si="36">SUM(L34:S34)</f>
        <v>0</v>
      </c>
      <c r="U34" s="10">
        <f t="shared" ref="U34" si="37">K34-T34</f>
        <v>0</v>
      </c>
      <c r="V34" s="9"/>
      <c r="W34" s="9"/>
      <c r="X34" s="12"/>
    </row>
    <row r="35" spans="1:24" ht="21.75" customHeight="1" x14ac:dyDescent="0.25">
      <c r="A35" s="37">
        <v>37073</v>
      </c>
      <c r="B35" s="13">
        <f>B33</f>
        <v>4500</v>
      </c>
      <c r="C35" s="35">
        <v>41</v>
      </c>
      <c r="D35" s="10">
        <f t="shared" si="0"/>
        <v>1845</v>
      </c>
      <c r="E35" s="35">
        <v>0</v>
      </c>
      <c r="F35" s="10">
        <f t="shared" si="1"/>
        <v>0</v>
      </c>
      <c r="G35" s="35">
        <v>0</v>
      </c>
      <c r="H35" s="10">
        <f t="shared" si="2"/>
        <v>0</v>
      </c>
      <c r="I35" s="10">
        <f t="shared" si="3"/>
        <v>225</v>
      </c>
      <c r="J35" s="13"/>
      <c r="K35" s="11">
        <f t="shared" si="4"/>
        <v>6570</v>
      </c>
      <c r="L35" s="9">
        <f>L33</f>
        <v>400</v>
      </c>
      <c r="M35" s="9">
        <f>M33</f>
        <v>200</v>
      </c>
      <c r="N35" s="9">
        <v>0</v>
      </c>
      <c r="O35" s="9">
        <f>O33</f>
        <v>35</v>
      </c>
      <c r="P35" s="9">
        <f>P33</f>
        <v>0</v>
      </c>
      <c r="Q35" s="13">
        <v>0</v>
      </c>
      <c r="R35" s="13">
        <v>0</v>
      </c>
      <c r="S35" s="13">
        <v>0</v>
      </c>
      <c r="T35" s="10">
        <f t="shared" si="5"/>
        <v>635</v>
      </c>
      <c r="U35" s="10">
        <f t="shared" si="6"/>
        <v>5935</v>
      </c>
      <c r="V35" s="13"/>
      <c r="W35" s="13"/>
      <c r="X35" s="14"/>
    </row>
    <row r="36" spans="1:24" ht="21.75" customHeight="1" x14ac:dyDescent="0.25">
      <c r="A36" s="37">
        <v>37104</v>
      </c>
      <c r="B36" s="13">
        <f>B35</f>
        <v>4500</v>
      </c>
      <c r="C36" s="35">
        <v>41</v>
      </c>
      <c r="D36" s="10">
        <f t="shared" si="0"/>
        <v>1845</v>
      </c>
      <c r="E36" s="35">
        <v>0</v>
      </c>
      <c r="F36" s="10">
        <f t="shared" si="1"/>
        <v>0</v>
      </c>
      <c r="G36" s="35">
        <v>0</v>
      </c>
      <c r="H36" s="10">
        <f t="shared" si="2"/>
        <v>0</v>
      </c>
      <c r="I36" s="10">
        <f t="shared" si="3"/>
        <v>225</v>
      </c>
      <c r="J36" s="13"/>
      <c r="K36" s="11">
        <f t="shared" si="4"/>
        <v>6570</v>
      </c>
      <c r="L36" s="9">
        <f t="shared" si="21"/>
        <v>400</v>
      </c>
      <c r="M36" s="9">
        <f t="shared" si="21"/>
        <v>200</v>
      </c>
      <c r="N36" s="9">
        <v>0</v>
      </c>
      <c r="O36" s="9">
        <f t="shared" si="21"/>
        <v>35</v>
      </c>
      <c r="P36" s="9">
        <f t="shared" si="21"/>
        <v>0</v>
      </c>
      <c r="Q36" s="13">
        <v>0</v>
      </c>
      <c r="R36" s="13">
        <v>0</v>
      </c>
      <c r="S36" s="13"/>
      <c r="T36" s="10">
        <f t="shared" si="5"/>
        <v>635</v>
      </c>
      <c r="U36" s="10">
        <f t="shared" si="6"/>
        <v>5935</v>
      </c>
      <c r="V36" s="14"/>
      <c r="W36" s="13"/>
      <c r="X36" s="14"/>
    </row>
    <row r="37" spans="1:24" ht="21.75" customHeight="1" x14ac:dyDescent="0.25">
      <c r="A37" s="37">
        <v>37135</v>
      </c>
      <c r="B37" s="9">
        <v>4500</v>
      </c>
      <c r="C37" s="35">
        <v>41</v>
      </c>
      <c r="D37" s="10">
        <f>ROUND((B37*C37%),0)</f>
        <v>1845</v>
      </c>
      <c r="E37" s="35">
        <v>0</v>
      </c>
      <c r="F37" s="10">
        <f>ROUND((B37*E37%),0)</f>
        <v>0</v>
      </c>
      <c r="G37" s="35">
        <v>0</v>
      </c>
      <c r="H37" s="10">
        <f>ROUND((B37+D37)*G37%,0)</f>
        <v>0</v>
      </c>
      <c r="I37" s="10">
        <f t="shared" si="3"/>
        <v>225</v>
      </c>
      <c r="J37" s="9"/>
      <c r="K37" s="11">
        <f>ROUND((B37+D37+F37+H37+I37+J37),0)</f>
        <v>6570</v>
      </c>
      <c r="L37" s="9">
        <f t="shared" si="21"/>
        <v>400</v>
      </c>
      <c r="M37" s="9">
        <f t="shared" si="21"/>
        <v>200</v>
      </c>
      <c r="N37" s="9">
        <v>0</v>
      </c>
      <c r="O37" s="9">
        <f t="shared" si="21"/>
        <v>35</v>
      </c>
      <c r="P37" s="9">
        <f t="shared" si="21"/>
        <v>0</v>
      </c>
      <c r="Q37" s="9">
        <v>0</v>
      </c>
      <c r="R37" s="13">
        <v>0</v>
      </c>
      <c r="S37" s="9">
        <v>0</v>
      </c>
      <c r="T37" s="10">
        <f t="shared" si="5"/>
        <v>635</v>
      </c>
      <c r="U37" s="10">
        <f t="shared" si="6"/>
        <v>5935</v>
      </c>
      <c r="V37" s="9"/>
      <c r="W37" s="9"/>
      <c r="X37" s="12"/>
    </row>
    <row r="38" spans="1:24" ht="21.75" customHeight="1" x14ac:dyDescent="0.25">
      <c r="A38" s="37">
        <v>37165</v>
      </c>
      <c r="B38" s="9">
        <v>4500</v>
      </c>
      <c r="C38" s="35">
        <v>41</v>
      </c>
      <c r="D38" s="10">
        <f>ROUND((B38*C38%),0)</f>
        <v>1845</v>
      </c>
      <c r="E38" s="35">
        <v>0</v>
      </c>
      <c r="F38" s="10">
        <f>ROUND((B38*E38%),0)</f>
        <v>0</v>
      </c>
      <c r="G38" s="35">
        <v>0</v>
      </c>
      <c r="H38" s="10">
        <f>ROUND((B38+D38)*G38%,0)</f>
        <v>0</v>
      </c>
      <c r="I38" s="10">
        <f t="shared" si="3"/>
        <v>225</v>
      </c>
      <c r="J38" s="9"/>
      <c r="K38" s="11">
        <f>ROUND((B38+D38+F38+H38+I38+J38),0)</f>
        <v>6570</v>
      </c>
      <c r="L38" s="9">
        <f t="shared" si="21"/>
        <v>400</v>
      </c>
      <c r="M38" s="9">
        <f t="shared" si="21"/>
        <v>200</v>
      </c>
      <c r="N38" s="9">
        <v>0</v>
      </c>
      <c r="O38" s="9">
        <f t="shared" si="21"/>
        <v>35</v>
      </c>
      <c r="P38" s="9">
        <f t="shared" si="21"/>
        <v>0</v>
      </c>
      <c r="Q38" s="9">
        <v>0</v>
      </c>
      <c r="R38" s="13">
        <v>0</v>
      </c>
      <c r="S38" s="9">
        <v>0</v>
      </c>
      <c r="T38" s="10">
        <f t="shared" si="5"/>
        <v>635</v>
      </c>
      <c r="U38" s="10">
        <f t="shared" si="6"/>
        <v>5935</v>
      </c>
      <c r="V38" s="9"/>
      <c r="W38" s="9"/>
      <c r="X38" s="12"/>
    </row>
    <row r="39" spans="1:24" ht="21.75" customHeight="1" x14ac:dyDescent="0.25">
      <c r="A39" s="37" t="s">
        <v>73</v>
      </c>
      <c r="B39" s="9"/>
      <c r="C39" s="35"/>
      <c r="D39" s="10">
        <f>(D42-D38)*10</f>
        <v>900</v>
      </c>
      <c r="E39" s="35"/>
      <c r="F39" s="10"/>
      <c r="G39" s="35"/>
      <c r="H39" s="10"/>
      <c r="I39" s="10"/>
      <c r="J39" s="9"/>
      <c r="K39" s="11">
        <f>ROUND((B39+D39+F39+H39+I39+J39),0)</f>
        <v>900</v>
      </c>
      <c r="L39" s="9">
        <f>K39</f>
        <v>900</v>
      </c>
      <c r="M39" s="9"/>
      <c r="N39" s="9"/>
      <c r="O39" s="9"/>
      <c r="P39" s="9"/>
      <c r="Q39" s="9"/>
      <c r="R39" s="13">
        <v>0</v>
      </c>
      <c r="S39" s="9"/>
      <c r="T39" s="10">
        <f t="shared" ref="T39" si="38">SUM(L39:S39)</f>
        <v>900</v>
      </c>
      <c r="U39" s="10">
        <f t="shared" si="6"/>
        <v>0</v>
      </c>
      <c r="V39" s="9"/>
      <c r="W39" s="9"/>
      <c r="X39" s="12"/>
    </row>
    <row r="40" spans="1:24" ht="21.75" customHeight="1" x14ac:dyDescent="0.25">
      <c r="A40" s="44" t="s">
        <v>45</v>
      </c>
      <c r="B40" s="43"/>
      <c r="C40" s="36"/>
      <c r="D40" s="10"/>
      <c r="E40" s="35"/>
      <c r="F40" s="10"/>
      <c r="G40" s="35"/>
      <c r="H40" s="10"/>
      <c r="I40" s="10"/>
      <c r="J40" s="9">
        <v>2419</v>
      </c>
      <c r="K40" s="11">
        <f t="shared" ref="K40" si="39">ROUND((B40+D40+F40+H40+I40+J40),0)</f>
        <v>2419</v>
      </c>
      <c r="L40" s="43"/>
      <c r="M40" s="43"/>
      <c r="N40" s="43"/>
      <c r="O40" s="43"/>
      <c r="P40" s="43"/>
      <c r="Q40" s="43"/>
      <c r="R40" s="13">
        <v>0</v>
      </c>
      <c r="S40" s="43"/>
      <c r="T40" s="10">
        <f t="shared" ref="T40" si="40">SUM(L40:S40)</f>
        <v>0</v>
      </c>
      <c r="U40" s="10">
        <f t="shared" si="6"/>
        <v>2419</v>
      </c>
      <c r="V40" s="9"/>
      <c r="W40" s="9"/>
      <c r="X40" s="12"/>
    </row>
    <row r="41" spans="1:24" ht="21.75" customHeight="1" x14ac:dyDescent="0.25">
      <c r="A41" s="37" t="s">
        <v>58</v>
      </c>
      <c r="B41" s="9">
        <v>0</v>
      </c>
      <c r="C41" s="36">
        <v>0</v>
      </c>
      <c r="D41" s="10">
        <f t="shared" ref="D41" si="41">ROUND((B41*C41%),0)</f>
        <v>0</v>
      </c>
      <c r="E41" s="35">
        <v>0</v>
      </c>
      <c r="F41" s="10">
        <f t="shared" ref="F41" si="42">B41*E41%</f>
        <v>0</v>
      </c>
      <c r="G41" s="35">
        <v>0</v>
      </c>
      <c r="H41" s="10">
        <f t="shared" ref="H41" si="43">(B41+D41)*G41%</f>
        <v>0</v>
      </c>
      <c r="I41" s="10">
        <v>0</v>
      </c>
      <c r="J41" s="9">
        <v>0</v>
      </c>
      <c r="K41" s="11">
        <f t="shared" ref="K41" si="44">ROUND((B41+D41+F41+H41+I41+J41),0)</f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13">
        <v>0</v>
      </c>
      <c r="S41" s="9">
        <v>0</v>
      </c>
      <c r="T41" s="10">
        <f t="shared" ref="T41" si="45">SUM(L41:S41)</f>
        <v>0</v>
      </c>
      <c r="U41" s="10">
        <f t="shared" si="6"/>
        <v>0</v>
      </c>
      <c r="V41" s="9"/>
      <c r="W41" s="9"/>
      <c r="X41" s="12"/>
    </row>
    <row r="42" spans="1:24" ht="21.75" customHeight="1" x14ac:dyDescent="0.25">
      <c r="A42" s="37">
        <v>37196</v>
      </c>
      <c r="B42" s="9">
        <f>B38</f>
        <v>4500</v>
      </c>
      <c r="C42" s="35">
        <v>43</v>
      </c>
      <c r="D42" s="10">
        <f t="shared" ref="D42:D44" si="46">ROUND((B42*C42%),0)</f>
        <v>1935</v>
      </c>
      <c r="E42" s="35">
        <v>0</v>
      </c>
      <c r="F42" s="10">
        <f>B42*E42%</f>
        <v>0</v>
      </c>
      <c r="G42" s="35">
        <v>0</v>
      </c>
      <c r="H42" s="10">
        <f>(B42+D42)*G42%</f>
        <v>0</v>
      </c>
      <c r="I42" s="10">
        <f t="shared" si="3"/>
        <v>225</v>
      </c>
      <c r="J42" s="9"/>
      <c r="K42" s="11">
        <f t="shared" ref="K42:K75" si="47">ROUND((B42+D42+F42+H42+I42+J42),0)</f>
        <v>6660</v>
      </c>
      <c r="L42" s="9">
        <f>L38</f>
        <v>400</v>
      </c>
      <c r="M42" s="9">
        <f>M38</f>
        <v>200</v>
      </c>
      <c r="N42" s="9">
        <v>0</v>
      </c>
      <c r="O42" s="9">
        <f>O38</f>
        <v>35</v>
      </c>
      <c r="P42" s="9">
        <f>P38</f>
        <v>0</v>
      </c>
      <c r="Q42" s="9">
        <v>0</v>
      </c>
      <c r="R42" s="13">
        <v>0</v>
      </c>
      <c r="S42" s="9">
        <v>0</v>
      </c>
      <c r="T42" s="10">
        <f t="shared" si="5"/>
        <v>635</v>
      </c>
      <c r="U42" s="10">
        <f t="shared" si="6"/>
        <v>6025</v>
      </c>
      <c r="V42" s="9"/>
      <c r="W42" s="9"/>
      <c r="X42" s="12"/>
    </row>
    <row r="43" spans="1:24" ht="21.75" customHeight="1" x14ac:dyDescent="0.25">
      <c r="A43" s="37">
        <v>37226</v>
      </c>
      <c r="B43" s="9">
        <f>B42</f>
        <v>4500</v>
      </c>
      <c r="C43" s="35">
        <v>43</v>
      </c>
      <c r="D43" s="10">
        <f t="shared" si="46"/>
        <v>1935</v>
      </c>
      <c r="E43" s="35">
        <v>0</v>
      </c>
      <c r="F43" s="10">
        <f>B43*E43%</f>
        <v>0</v>
      </c>
      <c r="G43" s="35">
        <v>0</v>
      </c>
      <c r="H43" s="10">
        <f>(B38+D38+B37+D37+B42+D42)*G43%</f>
        <v>0</v>
      </c>
      <c r="I43" s="10">
        <f t="shared" si="3"/>
        <v>225</v>
      </c>
      <c r="J43" s="9"/>
      <c r="K43" s="11">
        <f t="shared" si="47"/>
        <v>6660</v>
      </c>
      <c r="L43" s="9">
        <f t="shared" si="21"/>
        <v>400</v>
      </c>
      <c r="M43" s="9">
        <f t="shared" si="21"/>
        <v>200</v>
      </c>
      <c r="N43" s="9">
        <v>0</v>
      </c>
      <c r="O43" s="9">
        <f t="shared" si="21"/>
        <v>35</v>
      </c>
      <c r="P43" s="9">
        <f t="shared" si="21"/>
        <v>0</v>
      </c>
      <c r="Q43" s="9">
        <v>0</v>
      </c>
      <c r="R43" s="13">
        <v>0</v>
      </c>
      <c r="S43" s="9">
        <v>0</v>
      </c>
      <c r="T43" s="10">
        <f t="shared" si="5"/>
        <v>635</v>
      </c>
      <c r="U43" s="10">
        <f t="shared" si="6"/>
        <v>6025</v>
      </c>
      <c r="V43" s="9"/>
      <c r="W43" s="9"/>
      <c r="X43" s="12"/>
    </row>
    <row r="44" spans="1:24" ht="21.75" customHeight="1" x14ac:dyDescent="0.25">
      <c r="A44" s="37">
        <v>37257</v>
      </c>
      <c r="B44" s="9">
        <f>B42</f>
        <v>4500</v>
      </c>
      <c r="C44" s="35">
        <v>43</v>
      </c>
      <c r="D44" s="10">
        <f t="shared" si="46"/>
        <v>1935</v>
      </c>
      <c r="E44" s="35">
        <v>0</v>
      </c>
      <c r="F44" s="10">
        <f t="shared" ref="F44:F79" si="48">B44*E44%</f>
        <v>0</v>
      </c>
      <c r="G44" s="35">
        <v>0</v>
      </c>
      <c r="H44" s="10">
        <f t="shared" ref="H44:H51" si="49">(B44+D44)*G44%</f>
        <v>0</v>
      </c>
      <c r="I44" s="10">
        <f t="shared" si="3"/>
        <v>225</v>
      </c>
      <c r="J44" s="9"/>
      <c r="K44" s="11">
        <f t="shared" si="47"/>
        <v>6660</v>
      </c>
      <c r="L44" s="9">
        <f t="shared" si="21"/>
        <v>400</v>
      </c>
      <c r="M44" s="9">
        <f t="shared" si="21"/>
        <v>200</v>
      </c>
      <c r="N44" s="9">
        <v>0</v>
      </c>
      <c r="O44" s="9">
        <f t="shared" si="21"/>
        <v>35</v>
      </c>
      <c r="P44" s="9">
        <f t="shared" si="21"/>
        <v>0</v>
      </c>
      <c r="Q44" s="9">
        <v>0</v>
      </c>
      <c r="R44" s="13">
        <v>0</v>
      </c>
      <c r="S44" s="9">
        <v>0</v>
      </c>
      <c r="T44" s="10">
        <f t="shared" si="5"/>
        <v>635</v>
      </c>
      <c r="U44" s="10">
        <f t="shared" si="6"/>
        <v>6025</v>
      </c>
      <c r="V44" s="9"/>
      <c r="W44" s="9"/>
      <c r="X44" s="12"/>
    </row>
    <row r="45" spans="1:24" ht="21.75" customHeight="1" x14ac:dyDescent="0.25">
      <c r="A45" s="37">
        <v>37288</v>
      </c>
      <c r="B45" s="9">
        <f t="shared" ref="B45:B51" si="50">B44</f>
        <v>4500</v>
      </c>
      <c r="C45" s="35">
        <v>43</v>
      </c>
      <c r="D45" s="10">
        <f>ROUND((B45*C45%),0)</f>
        <v>1935</v>
      </c>
      <c r="E45" s="35">
        <v>0</v>
      </c>
      <c r="F45" s="10">
        <f t="shared" si="48"/>
        <v>0</v>
      </c>
      <c r="G45" s="35">
        <v>0</v>
      </c>
      <c r="H45" s="10">
        <f t="shared" si="49"/>
        <v>0</v>
      </c>
      <c r="I45" s="10">
        <f t="shared" si="3"/>
        <v>225</v>
      </c>
      <c r="J45" s="9"/>
      <c r="K45" s="11">
        <f t="shared" si="47"/>
        <v>6660</v>
      </c>
      <c r="L45" s="9">
        <f t="shared" si="21"/>
        <v>400</v>
      </c>
      <c r="M45" s="9">
        <f t="shared" si="21"/>
        <v>200</v>
      </c>
      <c r="N45" s="9">
        <v>0</v>
      </c>
      <c r="O45" s="9">
        <f t="shared" si="21"/>
        <v>35</v>
      </c>
      <c r="P45" s="9">
        <f t="shared" si="21"/>
        <v>0</v>
      </c>
      <c r="Q45" s="9">
        <v>0</v>
      </c>
      <c r="R45" s="13">
        <v>0</v>
      </c>
      <c r="S45" s="9">
        <v>0</v>
      </c>
      <c r="T45" s="10">
        <f t="shared" si="5"/>
        <v>635</v>
      </c>
      <c r="U45" s="10">
        <f t="shared" si="6"/>
        <v>6025</v>
      </c>
      <c r="V45" s="9"/>
      <c r="W45" s="9"/>
      <c r="X45" s="12"/>
    </row>
    <row r="46" spans="1:24" ht="21.75" customHeight="1" x14ac:dyDescent="0.25">
      <c r="A46" s="37" t="s">
        <v>60</v>
      </c>
      <c r="B46" s="9">
        <v>0</v>
      </c>
      <c r="C46" s="36">
        <v>0</v>
      </c>
      <c r="D46" s="10">
        <f t="shared" ref="D46" si="51">ROUND((B46*C46%),0)</f>
        <v>0</v>
      </c>
      <c r="E46" s="35">
        <v>0</v>
      </c>
      <c r="F46" s="10">
        <f t="shared" ref="F46" si="52">B46*E46%</f>
        <v>0</v>
      </c>
      <c r="G46" s="35">
        <v>0</v>
      </c>
      <c r="H46" s="10">
        <f t="shared" si="49"/>
        <v>0</v>
      </c>
      <c r="I46" s="10">
        <v>0</v>
      </c>
      <c r="J46" s="9">
        <v>0</v>
      </c>
      <c r="K46" s="11">
        <f t="shared" ref="K46" si="53">ROUND((B46+D46+F46+H46+I46+J46),0)</f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13">
        <v>0</v>
      </c>
      <c r="S46" s="9">
        <v>0</v>
      </c>
      <c r="T46" s="10">
        <f t="shared" ref="T46" si="54">SUM(L46:S46)</f>
        <v>0</v>
      </c>
      <c r="U46" s="10">
        <f t="shared" si="6"/>
        <v>0</v>
      </c>
      <c r="V46" s="9"/>
      <c r="W46" s="9"/>
      <c r="X46" s="12"/>
    </row>
    <row r="47" spans="1:24" ht="21.75" customHeight="1" x14ac:dyDescent="0.25">
      <c r="A47" s="37">
        <v>37316</v>
      </c>
      <c r="B47" s="9">
        <f>B45</f>
        <v>4500</v>
      </c>
      <c r="C47" s="35">
        <v>43</v>
      </c>
      <c r="D47" s="10">
        <f t="shared" ref="D47:D79" si="55">ROUND((B47*C47%),0)</f>
        <v>1935</v>
      </c>
      <c r="E47" s="35">
        <v>0</v>
      </c>
      <c r="F47" s="10">
        <f t="shared" si="48"/>
        <v>0</v>
      </c>
      <c r="G47" s="35">
        <v>0</v>
      </c>
      <c r="H47" s="10">
        <f t="shared" si="49"/>
        <v>0</v>
      </c>
      <c r="I47" s="10">
        <f t="shared" si="3"/>
        <v>225</v>
      </c>
      <c r="J47" s="9"/>
      <c r="K47" s="11">
        <f t="shared" si="47"/>
        <v>6660</v>
      </c>
      <c r="L47" s="9">
        <f>L45</f>
        <v>400</v>
      </c>
      <c r="M47" s="9">
        <f>M45</f>
        <v>200</v>
      </c>
      <c r="N47" s="9">
        <v>0</v>
      </c>
      <c r="O47" s="9">
        <f>O45</f>
        <v>35</v>
      </c>
      <c r="P47" s="9">
        <f>P45</f>
        <v>0</v>
      </c>
      <c r="Q47" s="9">
        <v>0</v>
      </c>
      <c r="R47" s="13">
        <v>0</v>
      </c>
      <c r="S47" s="9">
        <v>0</v>
      </c>
      <c r="T47" s="10">
        <f t="shared" si="5"/>
        <v>635</v>
      </c>
      <c r="U47" s="10">
        <f t="shared" si="6"/>
        <v>6025</v>
      </c>
      <c r="V47" s="9"/>
      <c r="W47" s="9"/>
      <c r="X47" s="12"/>
    </row>
    <row r="48" spans="1:24" ht="21.75" customHeight="1" x14ac:dyDescent="0.25">
      <c r="A48" s="37">
        <v>37347</v>
      </c>
      <c r="B48" s="9">
        <f t="shared" si="50"/>
        <v>4500</v>
      </c>
      <c r="C48" s="35">
        <v>43</v>
      </c>
      <c r="D48" s="10">
        <f t="shared" si="55"/>
        <v>1935</v>
      </c>
      <c r="E48" s="35">
        <v>0</v>
      </c>
      <c r="F48" s="10">
        <f t="shared" si="48"/>
        <v>0</v>
      </c>
      <c r="G48" s="35">
        <v>0</v>
      </c>
      <c r="H48" s="10">
        <f t="shared" si="49"/>
        <v>0</v>
      </c>
      <c r="I48" s="10">
        <f t="shared" si="3"/>
        <v>225</v>
      </c>
      <c r="J48" s="9"/>
      <c r="K48" s="11">
        <f t="shared" si="47"/>
        <v>6660</v>
      </c>
      <c r="L48" s="9">
        <f t="shared" si="21"/>
        <v>400</v>
      </c>
      <c r="M48" s="9">
        <f t="shared" si="21"/>
        <v>200</v>
      </c>
      <c r="N48" s="9">
        <v>0</v>
      </c>
      <c r="O48" s="9">
        <f t="shared" si="21"/>
        <v>35</v>
      </c>
      <c r="P48" s="9">
        <f t="shared" si="21"/>
        <v>0</v>
      </c>
      <c r="Q48" s="9">
        <v>0</v>
      </c>
      <c r="R48" s="13">
        <v>0</v>
      </c>
      <c r="S48" s="9">
        <v>150</v>
      </c>
      <c r="T48" s="10">
        <f t="shared" si="5"/>
        <v>785</v>
      </c>
      <c r="U48" s="10">
        <f t="shared" si="6"/>
        <v>5875</v>
      </c>
      <c r="V48" s="9"/>
      <c r="W48" s="9"/>
      <c r="X48" s="12"/>
    </row>
    <row r="49" spans="1:24" ht="21.75" customHeight="1" x14ac:dyDescent="0.25">
      <c r="A49" s="37">
        <v>37377</v>
      </c>
      <c r="B49" s="9">
        <f t="shared" si="50"/>
        <v>4500</v>
      </c>
      <c r="C49" s="35">
        <v>43</v>
      </c>
      <c r="D49" s="10">
        <f t="shared" si="55"/>
        <v>1935</v>
      </c>
      <c r="E49" s="35">
        <v>0</v>
      </c>
      <c r="F49" s="10">
        <f t="shared" si="48"/>
        <v>0</v>
      </c>
      <c r="G49" s="35">
        <v>0</v>
      </c>
      <c r="H49" s="10">
        <f t="shared" si="49"/>
        <v>0</v>
      </c>
      <c r="I49" s="10">
        <f t="shared" si="3"/>
        <v>225</v>
      </c>
      <c r="J49" s="9"/>
      <c r="K49" s="11">
        <f t="shared" si="47"/>
        <v>6660</v>
      </c>
      <c r="L49" s="9">
        <f t="shared" si="21"/>
        <v>400</v>
      </c>
      <c r="M49" s="9">
        <f t="shared" si="21"/>
        <v>200</v>
      </c>
      <c r="N49" s="9">
        <v>0</v>
      </c>
      <c r="O49" s="9">
        <f t="shared" si="21"/>
        <v>35</v>
      </c>
      <c r="P49" s="9">
        <f t="shared" si="21"/>
        <v>0</v>
      </c>
      <c r="Q49" s="9">
        <v>0</v>
      </c>
      <c r="R49" s="13">
        <v>0</v>
      </c>
      <c r="S49" s="9">
        <v>0</v>
      </c>
      <c r="T49" s="10">
        <f t="shared" si="5"/>
        <v>635</v>
      </c>
      <c r="U49" s="10">
        <f t="shared" si="6"/>
        <v>6025</v>
      </c>
      <c r="V49" s="9"/>
      <c r="W49" s="9"/>
      <c r="X49" s="12"/>
    </row>
    <row r="50" spans="1:24" ht="21.75" customHeight="1" x14ac:dyDescent="0.25">
      <c r="A50" s="37">
        <v>37408</v>
      </c>
      <c r="B50" s="9">
        <f t="shared" si="50"/>
        <v>4500</v>
      </c>
      <c r="C50" s="35">
        <v>43</v>
      </c>
      <c r="D50" s="10">
        <f t="shared" si="55"/>
        <v>1935</v>
      </c>
      <c r="E50" s="35">
        <v>0</v>
      </c>
      <c r="F50" s="10">
        <f t="shared" si="48"/>
        <v>0</v>
      </c>
      <c r="G50" s="35">
        <v>0</v>
      </c>
      <c r="H50" s="10">
        <f t="shared" si="49"/>
        <v>0</v>
      </c>
      <c r="I50" s="10">
        <f t="shared" si="3"/>
        <v>225</v>
      </c>
      <c r="J50" s="9"/>
      <c r="K50" s="11">
        <f t="shared" si="47"/>
        <v>6660</v>
      </c>
      <c r="L50" s="9">
        <f t="shared" si="21"/>
        <v>400</v>
      </c>
      <c r="M50" s="9">
        <f t="shared" si="21"/>
        <v>200</v>
      </c>
      <c r="N50" s="9">
        <v>0</v>
      </c>
      <c r="O50" s="9">
        <f t="shared" si="21"/>
        <v>35</v>
      </c>
      <c r="P50" s="9">
        <f t="shared" si="21"/>
        <v>0</v>
      </c>
      <c r="Q50" s="9">
        <v>0</v>
      </c>
      <c r="R50" s="13">
        <v>0</v>
      </c>
      <c r="S50" s="9">
        <v>0</v>
      </c>
      <c r="T50" s="10">
        <f t="shared" si="5"/>
        <v>635</v>
      </c>
      <c r="U50" s="10">
        <f t="shared" si="6"/>
        <v>6025</v>
      </c>
      <c r="V50" s="9"/>
      <c r="W50" s="9"/>
      <c r="X50" s="12"/>
    </row>
    <row r="51" spans="1:24" ht="21.75" customHeight="1" x14ac:dyDescent="0.25">
      <c r="A51" s="37">
        <v>37438</v>
      </c>
      <c r="B51" s="9">
        <f t="shared" si="50"/>
        <v>4500</v>
      </c>
      <c r="C51" s="35">
        <v>43</v>
      </c>
      <c r="D51" s="10">
        <f t="shared" si="55"/>
        <v>1935</v>
      </c>
      <c r="E51" s="35">
        <v>0</v>
      </c>
      <c r="F51" s="10">
        <f t="shared" si="48"/>
        <v>0</v>
      </c>
      <c r="G51" s="35">
        <v>0</v>
      </c>
      <c r="H51" s="10">
        <f t="shared" si="49"/>
        <v>0</v>
      </c>
      <c r="I51" s="10">
        <f t="shared" si="3"/>
        <v>225</v>
      </c>
      <c r="J51" s="9"/>
      <c r="K51" s="11">
        <f t="shared" si="47"/>
        <v>6660</v>
      </c>
      <c r="L51" s="9">
        <f t="shared" si="21"/>
        <v>400</v>
      </c>
      <c r="M51" s="9">
        <f t="shared" si="21"/>
        <v>200</v>
      </c>
      <c r="N51" s="9">
        <v>0</v>
      </c>
      <c r="O51" s="9">
        <f t="shared" si="21"/>
        <v>35</v>
      </c>
      <c r="P51" s="9">
        <f t="shared" si="21"/>
        <v>0</v>
      </c>
      <c r="Q51" s="9">
        <v>0</v>
      </c>
      <c r="R51" s="13">
        <v>0</v>
      </c>
      <c r="S51" s="9">
        <v>0</v>
      </c>
      <c r="T51" s="10">
        <f t="shared" si="5"/>
        <v>635</v>
      </c>
      <c r="U51" s="10">
        <f t="shared" si="6"/>
        <v>6025</v>
      </c>
      <c r="V51" s="9"/>
      <c r="W51" s="9"/>
      <c r="X51" s="12"/>
    </row>
    <row r="52" spans="1:24" ht="21.75" customHeight="1" x14ac:dyDescent="0.25">
      <c r="A52" s="37">
        <v>37469</v>
      </c>
      <c r="B52" s="9">
        <v>4750</v>
      </c>
      <c r="C52" s="35">
        <v>43</v>
      </c>
      <c r="D52" s="10">
        <f t="shared" si="55"/>
        <v>2043</v>
      </c>
      <c r="E52" s="35">
        <v>0</v>
      </c>
      <c r="F52" s="10">
        <f t="shared" si="48"/>
        <v>0</v>
      </c>
      <c r="G52" s="35">
        <v>0</v>
      </c>
      <c r="H52" s="10">
        <f>(B45+B47+B48+B49+B50+B51+D45+D47+D48+D49+D50+D51)*G52%</f>
        <v>0</v>
      </c>
      <c r="I52" s="10">
        <f t="shared" si="3"/>
        <v>238</v>
      </c>
      <c r="J52" s="9"/>
      <c r="K52" s="11">
        <f t="shared" si="47"/>
        <v>7031</v>
      </c>
      <c r="L52" s="9">
        <f>L51</f>
        <v>400</v>
      </c>
      <c r="M52" s="9">
        <f>M51</f>
        <v>200</v>
      </c>
      <c r="N52" s="9">
        <v>0</v>
      </c>
      <c r="O52" s="9">
        <f>O51</f>
        <v>35</v>
      </c>
      <c r="P52" s="9">
        <f>P51</f>
        <v>0</v>
      </c>
      <c r="Q52" s="9">
        <v>0</v>
      </c>
      <c r="R52" s="13">
        <v>0</v>
      </c>
      <c r="S52" s="9">
        <v>0</v>
      </c>
      <c r="T52" s="10">
        <f t="shared" si="5"/>
        <v>635</v>
      </c>
      <c r="U52" s="10">
        <f t="shared" ref="U52:U134" si="56">K52-T52</f>
        <v>6396</v>
      </c>
      <c r="V52" s="9"/>
      <c r="W52" s="9"/>
      <c r="X52" s="12"/>
    </row>
    <row r="53" spans="1:24" ht="21.75" customHeight="1" x14ac:dyDescent="0.25">
      <c r="A53" s="37" t="s">
        <v>74</v>
      </c>
      <c r="B53" s="9"/>
      <c r="C53" s="35"/>
      <c r="D53" s="10">
        <f>(D54-D52)*14</f>
        <v>1330</v>
      </c>
      <c r="E53" s="35"/>
      <c r="F53" s="10"/>
      <c r="G53" s="35"/>
      <c r="H53" s="10"/>
      <c r="I53" s="10"/>
      <c r="J53" s="9"/>
      <c r="K53" s="11">
        <f>ROUND((B53+D53+F53+H53+I53+J53),0)</f>
        <v>1330</v>
      </c>
      <c r="L53" s="9">
        <f>K53</f>
        <v>1330</v>
      </c>
      <c r="M53" s="9"/>
      <c r="N53" s="9"/>
      <c r="O53" s="9"/>
      <c r="P53" s="9"/>
      <c r="Q53" s="9"/>
      <c r="R53" s="13">
        <v>0</v>
      </c>
      <c r="S53" s="9"/>
      <c r="T53" s="10">
        <f t="shared" si="5"/>
        <v>1330</v>
      </c>
      <c r="U53" s="10">
        <f t="shared" si="56"/>
        <v>0</v>
      </c>
      <c r="V53" s="9"/>
      <c r="W53" s="9"/>
      <c r="X53" s="12"/>
    </row>
    <row r="54" spans="1:24" ht="21.75" customHeight="1" x14ac:dyDescent="0.25">
      <c r="A54" s="37">
        <v>37500</v>
      </c>
      <c r="B54" s="9">
        <f>B52</f>
        <v>4750</v>
      </c>
      <c r="C54" s="35">
        <v>45</v>
      </c>
      <c r="D54" s="10">
        <f t="shared" si="55"/>
        <v>2138</v>
      </c>
      <c r="E54" s="35">
        <v>0</v>
      </c>
      <c r="F54" s="10">
        <f t="shared" si="48"/>
        <v>0</v>
      </c>
      <c r="G54" s="35">
        <v>0</v>
      </c>
      <c r="H54" s="10">
        <f t="shared" ref="H54:H64" si="57">(B54+D54)*G54%</f>
        <v>0</v>
      </c>
      <c r="I54" s="10">
        <f t="shared" si="3"/>
        <v>238</v>
      </c>
      <c r="J54" s="9"/>
      <c r="K54" s="11">
        <f t="shared" si="47"/>
        <v>7126</v>
      </c>
      <c r="L54" s="9">
        <f>L52</f>
        <v>400</v>
      </c>
      <c r="M54" s="9">
        <f>M52</f>
        <v>200</v>
      </c>
      <c r="N54" s="9">
        <v>0</v>
      </c>
      <c r="O54" s="9">
        <f>O52</f>
        <v>35</v>
      </c>
      <c r="P54" s="9">
        <f>P52</f>
        <v>0</v>
      </c>
      <c r="Q54" s="9">
        <v>0</v>
      </c>
      <c r="R54" s="13">
        <v>0</v>
      </c>
      <c r="S54" s="9">
        <v>0</v>
      </c>
      <c r="T54" s="10">
        <f t="shared" si="5"/>
        <v>635</v>
      </c>
      <c r="U54" s="10">
        <f t="shared" si="56"/>
        <v>6491</v>
      </c>
      <c r="V54" s="9"/>
      <c r="W54" s="9"/>
      <c r="X54" s="12"/>
    </row>
    <row r="55" spans="1:24" ht="21.75" customHeight="1" x14ac:dyDescent="0.25">
      <c r="A55" s="37">
        <v>37530</v>
      </c>
      <c r="B55" s="9">
        <f>B54</f>
        <v>4750</v>
      </c>
      <c r="C55" s="35">
        <v>45</v>
      </c>
      <c r="D55" s="10">
        <f t="shared" si="55"/>
        <v>2138</v>
      </c>
      <c r="E55" s="35">
        <v>0</v>
      </c>
      <c r="F55" s="10">
        <f t="shared" si="48"/>
        <v>0</v>
      </c>
      <c r="G55" s="35">
        <v>0</v>
      </c>
      <c r="H55" s="10">
        <f t="shared" si="57"/>
        <v>0</v>
      </c>
      <c r="I55" s="10">
        <f t="shared" si="3"/>
        <v>238</v>
      </c>
      <c r="J55" s="9"/>
      <c r="K55" s="11">
        <f t="shared" si="47"/>
        <v>7126</v>
      </c>
      <c r="L55" s="9">
        <f t="shared" si="21"/>
        <v>400</v>
      </c>
      <c r="M55" s="9">
        <f t="shared" si="21"/>
        <v>200</v>
      </c>
      <c r="N55" s="9">
        <v>0</v>
      </c>
      <c r="O55" s="9">
        <f t="shared" si="21"/>
        <v>35</v>
      </c>
      <c r="P55" s="9">
        <f t="shared" si="21"/>
        <v>0</v>
      </c>
      <c r="Q55" s="9">
        <v>0</v>
      </c>
      <c r="R55" s="13">
        <v>0</v>
      </c>
      <c r="S55" s="9">
        <v>0</v>
      </c>
      <c r="T55" s="10">
        <f t="shared" si="5"/>
        <v>635</v>
      </c>
      <c r="U55" s="10">
        <f t="shared" si="56"/>
        <v>6491</v>
      </c>
      <c r="V55" s="9"/>
      <c r="W55" s="9"/>
      <c r="X55" s="12"/>
    </row>
    <row r="56" spans="1:24" ht="21.75" customHeight="1" x14ac:dyDescent="0.25">
      <c r="A56" s="44" t="s">
        <v>45</v>
      </c>
      <c r="B56" s="43"/>
      <c r="C56" s="36"/>
      <c r="D56" s="10"/>
      <c r="E56" s="35"/>
      <c r="F56" s="10"/>
      <c r="G56" s="35"/>
      <c r="H56" s="10"/>
      <c r="I56" s="10"/>
      <c r="J56" s="9">
        <v>2419</v>
      </c>
      <c r="K56" s="11">
        <f t="shared" si="47"/>
        <v>2419</v>
      </c>
      <c r="L56" s="43"/>
      <c r="M56" s="43"/>
      <c r="N56" s="43"/>
      <c r="O56" s="43"/>
      <c r="P56" s="43"/>
      <c r="Q56" s="43"/>
      <c r="R56" s="13">
        <v>0</v>
      </c>
      <c r="S56" s="43"/>
      <c r="T56" s="10">
        <f t="shared" ref="T56" si="58">SUM(L56:S56)</f>
        <v>0</v>
      </c>
      <c r="U56" s="10">
        <f t="shared" ref="U56" si="59">K56-T56</f>
        <v>2419</v>
      </c>
      <c r="V56" s="9"/>
      <c r="W56" s="9"/>
      <c r="X56" s="12"/>
    </row>
    <row r="57" spans="1:24" ht="21.75" customHeight="1" x14ac:dyDescent="0.25">
      <c r="A57" s="37" t="s">
        <v>58</v>
      </c>
      <c r="B57" s="9">
        <v>0</v>
      </c>
      <c r="C57" s="36">
        <v>0</v>
      </c>
      <c r="D57" s="10">
        <f t="shared" ref="D57" si="60">ROUND((B57*C57%),0)</f>
        <v>0</v>
      </c>
      <c r="E57" s="35">
        <v>0</v>
      </c>
      <c r="F57" s="10">
        <f t="shared" ref="F57" si="61">B57*E57%</f>
        <v>0</v>
      </c>
      <c r="G57" s="35">
        <v>0</v>
      </c>
      <c r="H57" s="10">
        <f t="shared" si="57"/>
        <v>0</v>
      </c>
      <c r="I57" s="10">
        <v>0</v>
      </c>
      <c r="J57" s="9">
        <v>0</v>
      </c>
      <c r="K57" s="11">
        <f t="shared" ref="K57" si="62">ROUND((B57+D57+F57+H57+I57+J57),0)</f>
        <v>0</v>
      </c>
      <c r="L57" s="9">
        <f t="shared" ref="L57" si="63">L56</f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13">
        <v>0</v>
      </c>
      <c r="S57" s="9">
        <v>0</v>
      </c>
      <c r="T57" s="10">
        <f t="shared" ref="T57" si="64">SUM(L57:S57)</f>
        <v>0</v>
      </c>
      <c r="U57" s="10">
        <f t="shared" si="56"/>
        <v>0</v>
      </c>
      <c r="V57" s="9"/>
      <c r="W57" s="9"/>
      <c r="X57" s="12"/>
    </row>
    <row r="58" spans="1:24" ht="21.75" customHeight="1" x14ac:dyDescent="0.25">
      <c r="A58" s="37">
        <v>37561</v>
      </c>
      <c r="B58" s="9">
        <f>B55</f>
        <v>4750</v>
      </c>
      <c r="C58" s="35">
        <v>45</v>
      </c>
      <c r="D58" s="10">
        <f t="shared" si="55"/>
        <v>2138</v>
      </c>
      <c r="E58" s="35">
        <v>0</v>
      </c>
      <c r="F58" s="10">
        <f t="shared" si="48"/>
        <v>0</v>
      </c>
      <c r="G58" s="35">
        <v>0</v>
      </c>
      <c r="H58" s="10">
        <f t="shared" si="57"/>
        <v>0</v>
      </c>
      <c r="I58" s="10">
        <f t="shared" si="3"/>
        <v>238</v>
      </c>
      <c r="J58" s="9"/>
      <c r="K58" s="11">
        <f t="shared" si="47"/>
        <v>7126</v>
      </c>
      <c r="L58" s="9">
        <f>L55</f>
        <v>400</v>
      </c>
      <c r="M58" s="9">
        <f>M55</f>
        <v>200</v>
      </c>
      <c r="N58" s="9">
        <v>0</v>
      </c>
      <c r="O58" s="9">
        <f>O55</f>
        <v>35</v>
      </c>
      <c r="P58" s="9">
        <f>P55</f>
        <v>0</v>
      </c>
      <c r="Q58" s="9">
        <v>0</v>
      </c>
      <c r="R58" s="13">
        <v>0</v>
      </c>
      <c r="S58" s="9">
        <v>0</v>
      </c>
      <c r="T58" s="10">
        <f t="shared" si="5"/>
        <v>635</v>
      </c>
      <c r="U58" s="10">
        <f t="shared" si="56"/>
        <v>6491</v>
      </c>
      <c r="V58" s="9"/>
      <c r="W58" s="9"/>
      <c r="X58" s="12"/>
    </row>
    <row r="59" spans="1:24" ht="21.75" customHeight="1" x14ac:dyDescent="0.25">
      <c r="A59" s="37">
        <v>37591</v>
      </c>
      <c r="B59" s="9">
        <f>B58</f>
        <v>4750</v>
      </c>
      <c r="C59" s="35">
        <v>45</v>
      </c>
      <c r="D59" s="10">
        <f t="shared" si="55"/>
        <v>2138</v>
      </c>
      <c r="E59" s="35">
        <v>0</v>
      </c>
      <c r="F59" s="10">
        <f t="shared" si="48"/>
        <v>0</v>
      </c>
      <c r="G59" s="35">
        <v>0</v>
      </c>
      <c r="H59" s="10">
        <f t="shared" si="57"/>
        <v>0</v>
      </c>
      <c r="I59" s="10">
        <f t="shared" si="3"/>
        <v>238</v>
      </c>
      <c r="J59" s="9"/>
      <c r="K59" s="11">
        <f t="shared" si="47"/>
        <v>7126</v>
      </c>
      <c r="L59" s="9">
        <f t="shared" si="21"/>
        <v>400</v>
      </c>
      <c r="M59" s="9">
        <f t="shared" si="21"/>
        <v>200</v>
      </c>
      <c r="N59" s="9">
        <v>0</v>
      </c>
      <c r="O59" s="9">
        <f t="shared" si="21"/>
        <v>35</v>
      </c>
      <c r="P59" s="9">
        <f t="shared" si="21"/>
        <v>0</v>
      </c>
      <c r="Q59" s="9">
        <v>0</v>
      </c>
      <c r="R59" s="13">
        <v>0</v>
      </c>
      <c r="S59" s="9">
        <v>0</v>
      </c>
      <c r="T59" s="10">
        <f t="shared" si="5"/>
        <v>635</v>
      </c>
      <c r="U59" s="10">
        <f t="shared" si="56"/>
        <v>6491</v>
      </c>
      <c r="V59" s="9"/>
      <c r="W59" s="9"/>
      <c r="X59" s="12"/>
    </row>
    <row r="60" spans="1:24" ht="21.75" customHeight="1" x14ac:dyDescent="0.25">
      <c r="A60" s="37">
        <v>37622</v>
      </c>
      <c r="B60" s="9">
        <f>B59</f>
        <v>4750</v>
      </c>
      <c r="C60" s="35">
        <v>45</v>
      </c>
      <c r="D60" s="10">
        <f t="shared" si="55"/>
        <v>2138</v>
      </c>
      <c r="E60" s="35">
        <v>0</v>
      </c>
      <c r="F60" s="10">
        <f t="shared" si="48"/>
        <v>0</v>
      </c>
      <c r="G60" s="35">
        <v>0</v>
      </c>
      <c r="H60" s="10">
        <f t="shared" si="57"/>
        <v>0</v>
      </c>
      <c r="I60" s="10">
        <f t="shared" si="3"/>
        <v>238</v>
      </c>
      <c r="J60" s="9"/>
      <c r="K60" s="11">
        <f t="shared" si="47"/>
        <v>7126</v>
      </c>
      <c r="L60" s="9">
        <f t="shared" si="21"/>
        <v>400</v>
      </c>
      <c r="M60" s="9">
        <f t="shared" si="21"/>
        <v>200</v>
      </c>
      <c r="N60" s="9">
        <v>0</v>
      </c>
      <c r="O60" s="9">
        <f t="shared" si="21"/>
        <v>35</v>
      </c>
      <c r="P60" s="9">
        <f t="shared" si="21"/>
        <v>0</v>
      </c>
      <c r="Q60" s="9">
        <v>0</v>
      </c>
      <c r="R60" s="13">
        <v>0</v>
      </c>
      <c r="S60" s="9">
        <v>0</v>
      </c>
      <c r="T60" s="10">
        <f t="shared" si="5"/>
        <v>635</v>
      </c>
      <c r="U60" s="10">
        <f t="shared" si="56"/>
        <v>6491</v>
      </c>
      <c r="V60" s="9"/>
      <c r="W60" s="9"/>
      <c r="X60" s="12"/>
    </row>
    <row r="61" spans="1:24" ht="21.75" customHeight="1" x14ac:dyDescent="0.25">
      <c r="A61" s="37" t="s">
        <v>75</v>
      </c>
      <c r="B61" s="9"/>
      <c r="C61" s="35"/>
      <c r="D61" s="10">
        <f>(D62-D60)*13</f>
        <v>2470</v>
      </c>
      <c r="E61" s="35"/>
      <c r="F61" s="10"/>
      <c r="G61" s="35"/>
      <c r="H61" s="10"/>
      <c r="I61" s="10"/>
      <c r="J61" s="9"/>
      <c r="K61" s="11">
        <f>ROUND((B61+D61+F61+H61+I61+J61),0)</f>
        <v>2470</v>
      </c>
      <c r="L61" s="9">
        <f>K61</f>
        <v>2470</v>
      </c>
      <c r="M61" s="9"/>
      <c r="N61" s="9"/>
      <c r="O61" s="9"/>
      <c r="P61" s="9"/>
      <c r="Q61" s="9"/>
      <c r="R61" s="13">
        <v>0</v>
      </c>
      <c r="S61" s="9"/>
      <c r="T61" s="10">
        <f t="shared" ref="T61" si="65">SUM(L61:S61)</f>
        <v>2470</v>
      </c>
      <c r="U61" s="10">
        <f t="shared" si="56"/>
        <v>0</v>
      </c>
      <c r="V61" s="9"/>
      <c r="W61" s="9"/>
      <c r="X61" s="12"/>
    </row>
    <row r="62" spans="1:24" ht="21.75" customHeight="1" x14ac:dyDescent="0.25">
      <c r="A62" s="37">
        <v>37653</v>
      </c>
      <c r="B62" s="9">
        <f>B60</f>
        <v>4750</v>
      </c>
      <c r="C62" s="35">
        <v>49</v>
      </c>
      <c r="D62" s="10">
        <f t="shared" si="55"/>
        <v>2328</v>
      </c>
      <c r="E62" s="35">
        <v>0</v>
      </c>
      <c r="F62" s="10">
        <f t="shared" si="48"/>
        <v>0</v>
      </c>
      <c r="G62" s="35">
        <v>0</v>
      </c>
      <c r="H62" s="10">
        <f t="shared" si="57"/>
        <v>0</v>
      </c>
      <c r="I62" s="10">
        <f t="shared" si="3"/>
        <v>238</v>
      </c>
      <c r="J62" s="9"/>
      <c r="K62" s="11">
        <f t="shared" si="47"/>
        <v>7316</v>
      </c>
      <c r="L62" s="9">
        <f>L60</f>
        <v>400</v>
      </c>
      <c r="M62" s="9">
        <f>M60</f>
        <v>200</v>
      </c>
      <c r="N62" s="9">
        <v>0</v>
      </c>
      <c r="O62" s="9">
        <f>O60</f>
        <v>35</v>
      </c>
      <c r="P62" s="9">
        <f>P60</f>
        <v>0</v>
      </c>
      <c r="Q62" s="9">
        <v>0</v>
      </c>
      <c r="R62" s="13">
        <v>0</v>
      </c>
      <c r="S62" s="9">
        <v>0</v>
      </c>
      <c r="T62" s="10">
        <f t="shared" si="5"/>
        <v>635</v>
      </c>
      <c r="U62" s="10">
        <f t="shared" si="56"/>
        <v>6681</v>
      </c>
      <c r="V62" s="9"/>
      <c r="W62" s="9"/>
      <c r="X62" s="12"/>
    </row>
    <row r="63" spans="1:24" ht="21.75" customHeight="1" x14ac:dyDescent="0.25">
      <c r="A63" s="37" t="s">
        <v>60</v>
      </c>
      <c r="B63" s="9">
        <v>0</v>
      </c>
      <c r="C63" s="36">
        <v>0</v>
      </c>
      <c r="D63" s="10">
        <f t="shared" si="55"/>
        <v>0</v>
      </c>
      <c r="E63" s="35">
        <v>0</v>
      </c>
      <c r="F63" s="10">
        <f t="shared" si="48"/>
        <v>0</v>
      </c>
      <c r="G63" s="35">
        <v>0</v>
      </c>
      <c r="H63" s="10">
        <f t="shared" si="57"/>
        <v>0</v>
      </c>
      <c r="I63" s="10">
        <v>0</v>
      </c>
      <c r="J63" s="9">
        <v>0</v>
      </c>
      <c r="K63" s="11">
        <f t="shared" si="47"/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13">
        <v>0</v>
      </c>
      <c r="S63" s="9">
        <v>0</v>
      </c>
      <c r="T63" s="10">
        <f t="shared" si="5"/>
        <v>0</v>
      </c>
      <c r="U63" s="10">
        <f t="shared" si="56"/>
        <v>0</v>
      </c>
      <c r="V63" s="9"/>
      <c r="W63" s="9"/>
      <c r="X63" s="12"/>
    </row>
    <row r="64" spans="1:24" ht="21" customHeight="1" x14ac:dyDescent="0.25">
      <c r="A64" s="37">
        <v>37681</v>
      </c>
      <c r="B64" s="9">
        <v>4875</v>
      </c>
      <c r="C64" s="35">
        <v>49</v>
      </c>
      <c r="D64" s="10">
        <f t="shared" si="55"/>
        <v>2389</v>
      </c>
      <c r="E64" s="35">
        <v>0</v>
      </c>
      <c r="F64" s="10">
        <f t="shared" si="48"/>
        <v>0</v>
      </c>
      <c r="G64" s="35">
        <v>0</v>
      </c>
      <c r="H64" s="10">
        <f t="shared" si="57"/>
        <v>0</v>
      </c>
      <c r="I64" s="10">
        <f t="shared" si="3"/>
        <v>244</v>
      </c>
      <c r="J64" s="9"/>
      <c r="K64" s="11">
        <f t="shared" si="47"/>
        <v>7508</v>
      </c>
      <c r="L64" s="9">
        <f>L62</f>
        <v>400</v>
      </c>
      <c r="M64" s="9">
        <f>M62</f>
        <v>200</v>
      </c>
      <c r="N64" s="9">
        <v>0</v>
      </c>
      <c r="O64" s="9">
        <f>O62</f>
        <v>35</v>
      </c>
      <c r="P64" s="9">
        <f>P62</f>
        <v>0</v>
      </c>
      <c r="Q64" s="9">
        <v>0</v>
      </c>
      <c r="R64" s="13">
        <v>0</v>
      </c>
      <c r="S64" s="9">
        <v>0</v>
      </c>
      <c r="T64" s="10">
        <f t="shared" si="5"/>
        <v>635</v>
      </c>
      <c r="U64" s="10">
        <f t="shared" si="56"/>
        <v>6873</v>
      </c>
      <c r="V64" s="9"/>
      <c r="W64" s="9"/>
      <c r="X64" s="12"/>
    </row>
    <row r="65" spans="1:24" ht="21.75" customHeight="1" x14ac:dyDescent="0.25">
      <c r="A65" s="37">
        <v>37712</v>
      </c>
      <c r="B65" s="9">
        <f>B64</f>
        <v>4875</v>
      </c>
      <c r="C65" s="35">
        <v>49</v>
      </c>
      <c r="D65" s="10">
        <f t="shared" si="55"/>
        <v>2389</v>
      </c>
      <c r="E65" s="35">
        <v>0</v>
      </c>
      <c r="F65" s="10">
        <f t="shared" si="48"/>
        <v>0</v>
      </c>
      <c r="G65" s="35">
        <v>0</v>
      </c>
      <c r="H65" s="10">
        <f>(B54+B55+B58+B59+B60+B62+B64+D54+D55+D58+D59+D60+D62+D64)*G65%</f>
        <v>0</v>
      </c>
      <c r="I65" s="10">
        <f t="shared" si="3"/>
        <v>244</v>
      </c>
      <c r="J65" s="9"/>
      <c r="K65" s="11">
        <f t="shared" si="47"/>
        <v>7508</v>
      </c>
      <c r="L65" s="9">
        <f t="shared" si="21"/>
        <v>400</v>
      </c>
      <c r="M65" s="9">
        <f t="shared" si="21"/>
        <v>200</v>
      </c>
      <c r="N65" s="9">
        <v>0</v>
      </c>
      <c r="O65" s="9">
        <f t="shared" si="21"/>
        <v>35</v>
      </c>
      <c r="P65" s="9">
        <f t="shared" si="21"/>
        <v>0</v>
      </c>
      <c r="Q65" s="9">
        <v>0</v>
      </c>
      <c r="R65" s="13">
        <v>0</v>
      </c>
      <c r="S65" s="9">
        <v>150</v>
      </c>
      <c r="T65" s="10">
        <f t="shared" si="5"/>
        <v>785</v>
      </c>
      <c r="U65" s="10">
        <f t="shared" si="56"/>
        <v>6723</v>
      </c>
      <c r="V65" s="9"/>
      <c r="W65" s="9"/>
      <c r="X65" s="12"/>
    </row>
    <row r="66" spans="1:24" ht="21.75" customHeight="1" x14ac:dyDescent="0.25">
      <c r="A66" s="37">
        <v>37742</v>
      </c>
      <c r="B66" s="13">
        <f>B64</f>
        <v>4875</v>
      </c>
      <c r="C66" s="35">
        <v>49</v>
      </c>
      <c r="D66" s="10">
        <f t="shared" si="55"/>
        <v>2389</v>
      </c>
      <c r="E66" s="35">
        <v>0</v>
      </c>
      <c r="F66" s="10">
        <f t="shared" si="48"/>
        <v>0</v>
      </c>
      <c r="G66" s="35">
        <v>0</v>
      </c>
      <c r="H66" s="10">
        <f t="shared" ref="H66" si="66">(B66+D66)*G66%</f>
        <v>0</v>
      </c>
      <c r="I66" s="10">
        <f t="shared" si="3"/>
        <v>244</v>
      </c>
      <c r="J66" s="13"/>
      <c r="K66" s="11">
        <f t="shared" si="47"/>
        <v>7508</v>
      </c>
      <c r="L66" s="9">
        <f t="shared" si="21"/>
        <v>400</v>
      </c>
      <c r="M66" s="9">
        <f t="shared" si="21"/>
        <v>200</v>
      </c>
      <c r="N66" s="9">
        <v>0</v>
      </c>
      <c r="O66" s="9">
        <f t="shared" si="21"/>
        <v>35</v>
      </c>
      <c r="P66" s="9">
        <f t="shared" si="21"/>
        <v>0</v>
      </c>
      <c r="Q66" s="13">
        <v>0</v>
      </c>
      <c r="R66" s="13">
        <v>0</v>
      </c>
      <c r="S66" s="13">
        <v>0</v>
      </c>
      <c r="T66" s="10">
        <f t="shared" si="5"/>
        <v>635</v>
      </c>
      <c r="U66" s="10">
        <f t="shared" si="56"/>
        <v>6873</v>
      </c>
      <c r="V66" s="13"/>
      <c r="W66" s="13"/>
      <c r="X66" s="14"/>
    </row>
    <row r="67" spans="1:24" ht="21.75" customHeight="1" x14ac:dyDescent="0.25">
      <c r="A67" s="37">
        <v>37773</v>
      </c>
      <c r="B67" s="9">
        <f>B66</f>
        <v>4875</v>
      </c>
      <c r="C67" s="35">
        <v>49</v>
      </c>
      <c r="D67" s="10">
        <f t="shared" si="55"/>
        <v>2389</v>
      </c>
      <c r="E67" s="35">
        <v>0</v>
      </c>
      <c r="F67" s="10">
        <f t="shared" si="48"/>
        <v>0</v>
      </c>
      <c r="G67" s="35">
        <v>0</v>
      </c>
      <c r="H67" s="10">
        <f>ROUNDUP((B67+D67)*G67%,0)</f>
        <v>0</v>
      </c>
      <c r="I67" s="10">
        <f t="shared" si="3"/>
        <v>244</v>
      </c>
      <c r="J67" s="9"/>
      <c r="K67" s="11">
        <f t="shared" si="47"/>
        <v>7508</v>
      </c>
      <c r="L67" s="9">
        <f t="shared" si="21"/>
        <v>400</v>
      </c>
      <c r="M67" s="9">
        <f t="shared" si="21"/>
        <v>200</v>
      </c>
      <c r="N67" s="9">
        <v>0</v>
      </c>
      <c r="O67" s="9">
        <f t="shared" si="21"/>
        <v>35</v>
      </c>
      <c r="P67" s="9">
        <f t="shared" si="21"/>
        <v>0</v>
      </c>
      <c r="Q67" s="9">
        <v>0</v>
      </c>
      <c r="R67" s="13">
        <v>0</v>
      </c>
      <c r="S67" s="9">
        <v>0</v>
      </c>
      <c r="T67" s="10">
        <f t="shared" si="5"/>
        <v>635</v>
      </c>
      <c r="U67" s="10">
        <f t="shared" si="56"/>
        <v>6873</v>
      </c>
      <c r="V67" s="9"/>
      <c r="W67" s="9"/>
      <c r="X67" s="12"/>
    </row>
    <row r="68" spans="1:24" ht="21.75" customHeight="1" x14ac:dyDescent="0.25">
      <c r="A68" s="37" t="s">
        <v>61</v>
      </c>
      <c r="B68" s="9"/>
      <c r="C68" s="35"/>
      <c r="D68" s="10">
        <f>(D69-D67)*12</f>
        <v>1752</v>
      </c>
      <c r="E68" s="35"/>
      <c r="F68" s="10"/>
      <c r="G68" s="35"/>
      <c r="H68" s="10"/>
      <c r="I68" s="10"/>
      <c r="J68" s="9"/>
      <c r="K68" s="11">
        <f>ROUND((B68+D68+F68+H68+I68+J68),0)</f>
        <v>1752</v>
      </c>
      <c r="L68" s="9">
        <f>K68</f>
        <v>1752</v>
      </c>
      <c r="M68" s="9"/>
      <c r="N68" s="9"/>
      <c r="O68" s="9"/>
      <c r="P68" s="9"/>
      <c r="Q68" s="9"/>
      <c r="R68" s="13">
        <v>0</v>
      </c>
      <c r="S68" s="9"/>
      <c r="T68" s="10">
        <f t="shared" si="5"/>
        <v>1752</v>
      </c>
      <c r="U68" s="10">
        <f t="shared" si="56"/>
        <v>0</v>
      </c>
      <c r="V68" s="9"/>
      <c r="W68" s="9"/>
      <c r="X68" s="12"/>
    </row>
    <row r="69" spans="1:24" ht="21.75" customHeight="1" x14ac:dyDescent="0.25">
      <c r="A69" s="37">
        <v>37803</v>
      </c>
      <c r="B69" s="9">
        <f>B67</f>
        <v>4875</v>
      </c>
      <c r="C69" s="35">
        <v>52</v>
      </c>
      <c r="D69" s="10">
        <f t="shared" si="55"/>
        <v>2535</v>
      </c>
      <c r="E69" s="35">
        <v>0</v>
      </c>
      <c r="F69" s="10">
        <f t="shared" si="48"/>
        <v>0</v>
      </c>
      <c r="G69" s="35">
        <v>0</v>
      </c>
      <c r="H69" s="10">
        <f t="shared" ref="H69:H73" si="67">ROUNDUP((B69+D69)*G69%,0)</f>
        <v>0</v>
      </c>
      <c r="I69" s="10">
        <f t="shared" si="3"/>
        <v>244</v>
      </c>
      <c r="J69" s="9"/>
      <c r="K69" s="11">
        <f t="shared" si="47"/>
        <v>7654</v>
      </c>
      <c r="L69" s="9">
        <f>L67</f>
        <v>400</v>
      </c>
      <c r="M69" s="9">
        <f>M67</f>
        <v>200</v>
      </c>
      <c r="N69" s="9">
        <v>0</v>
      </c>
      <c r="O69" s="9">
        <f>O67</f>
        <v>35</v>
      </c>
      <c r="P69" s="9">
        <f>P67</f>
        <v>0</v>
      </c>
      <c r="Q69" s="9">
        <v>0</v>
      </c>
      <c r="R69" s="13">
        <v>0</v>
      </c>
      <c r="S69" s="9">
        <v>0</v>
      </c>
      <c r="T69" s="10">
        <f t="shared" si="5"/>
        <v>635</v>
      </c>
      <c r="U69" s="10">
        <f t="shared" si="56"/>
        <v>7019</v>
      </c>
      <c r="V69" s="9"/>
      <c r="W69" s="9"/>
      <c r="X69" s="12"/>
    </row>
    <row r="70" spans="1:24" ht="21.75" customHeight="1" x14ac:dyDescent="0.25">
      <c r="A70" s="37">
        <v>37834</v>
      </c>
      <c r="B70" s="9">
        <f>B69</f>
        <v>4875</v>
      </c>
      <c r="C70" s="35">
        <v>52</v>
      </c>
      <c r="D70" s="10">
        <f t="shared" si="55"/>
        <v>2535</v>
      </c>
      <c r="E70" s="35">
        <v>0</v>
      </c>
      <c r="F70" s="10">
        <f t="shared" si="48"/>
        <v>0</v>
      </c>
      <c r="G70" s="35">
        <v>0</v>
      </c>
      <c r="H70" s="10">
        <f t="shared" si="67"/>
        <v>0</v>
      </c>
      <c r="I70" s="10">
        <f t="shared" si="3"/>
        <v>244</v>
      </c>
      <c r="J70" s="9"/>
      <c r="K70" s="11">
        <f t="shared" si="47"/>
        <v>7654</v>
      </c>
      <c r="L70" s="9">
        <f t="shared" si="21"/>
        <v>400</v>
      </c>
      <c r="M70" s="9">
        <f t="shared" si="21"/>
        <v>200</v>
      </c>
      <c r="N70" s="9">
        <v>0</v>
      </c>
      <c r="O70" s="9">
        <f t="shared" si="21"/>
        <v>35</v>
      </c>
      <c r="P70" s="9">
        <f t="shared" si="21"/>
        <v>0</v>
      </c>
      <c r="Q70" s="9">
        <v>0</v>
      </c>
      <c r="R70" s="13">
        <v>0</v>
      </c>
      <c r="S70" s="9">
        <v>0</v>
      </c>
      <c r="T70" s="10">
        <f t="shared" si="5"/>
        <v>635</v>
      </c>
      <c r="U70" s="10">
        <f t="shared" si="56"/>
        <v>7019</v>
      </c>
      <c r="V70" s="9"/>
      <c r="W70" s="9"/>
      <c r="X70" s="12"/>
    </row>
    <row r="71" spans="1:24" s="15" customFormat="1" ht="21.75" customHeight="1" x14ac:dyDescent="0.25">
      <c r="A71" s="37">
        <v>37865</v>
      </c>
      <c r="B71" s="13">
        <f>B70</f>
        <v>4875</v>
      </c>
      <c r="C71" s="35">
        <v>52</v>
      </c>
      <c r="D71" s="10">
        <f t="shared" si="55"/>
        <v>2535</v>
      </c>
      <c r="E71" s="35">
        <v>0</v>
      </c>
      <c r="F71" s="10">
        <f t="shared" si="48"/>
        <v>0</v>
      </c>
      <c r="G71" s="35">
        <v>0</v>
      </c>
      <c r="H71" s="10">
        <f t="shared" si="67"/>
        <v>0</v>
      </c>
      <c r="I71" s="10">
        <f t="shared" si="3"/>
        <v>244</v>
      </c>
      <c r="J71" s="13"/>
      <c r="K71" s="11">
        <f t="shared" si="47"/>
        <v>7654</v>
      </c>
      <c r="L71" s="9">
        <f t="shared" si="21"/>
        <v>400</v>
      </c>
      <c r="M71" s="9">
        <f t="shared" si="21"/>
        <v>200</v>
      </c>
      <c r="N71" s="9">
        <v>0</v>
      </c>
      <c r="O71" s="9">
        <f t="shared" si="21"/>
        <v>35</v>
      </c>
      <c r="P71" s="9">
        <f t="shared" si="21"/>
        <v>0</v>
      </c>
      <c r="Q71" s="13">
        <v>0</v>
      </c>
      <c r="R71" s="13">
        <v>0</v>
      </c>
      <c r="S71" s="13">
        <v>0</v>
      </c>
      <c r="T71" s="10">
        <f t="shared" si="5"/>
        <v>635</v>
      </c>
      <c r="U71" s="10">
        <f t="shared" si="56"/>
        <v>7019</v>
      </c>
      <c r="V71" s="13"/>
      <c r="W71" s="13"/>
      <c r="X71" s="14"/>
    </row>
    <row r="72" spans="1:24" ht="21.75" customHeight="1" x14ac:dyDescent="0.25">
      <c r="A72" s="37" t="s">
        <v>76</v>
      </c>
      <c r="B72" s="9"/>
      <c r="C72" s="35"/>
      <c r="D72" s="10">
        <f>(D73-D71)*9</f>
        <v>1314</v>
      </c>
      <c r="E72" s="35"/>
      <c r="F72" s="10"/>
      <c r="G72" s="35"/>
      <c r="H72" s="10"/>
      <c r="I72" s="10"/>
      <c r="J72" s="9"/>
      <c r="K72" s="11">
        <f>ROUND((B72+D72+F72+H72+I72+J72),0)</f>
        <v>1314</v>
      </c>
      <c r="L72" s="9">
        <f>K72</f>
        <v>1314</v>
      </c>
      <c r="M72" s="9"/>
      <c r="N72" s="9"/>
      <c r="O72" s="9"/>
      <c r="P72" s="9"/>
      <c r="Q72" s="9"/>
      <c r="R72" s="13">
        <v>0</v>
      </c>
      <c r="S72" s="9"/>
      <c r="T72" s="10">
        <f t="shared" si="5"/>
        <v>1314</v>
      </c>
      <c r="U72" s="10">
        <f t="shared" si="56"/>
        <v>0</v>
      </c>
      <c r="V72" s="9"/>
      <c r="W72" s="9"/>
      <c r="X72" s="12"/>
    </row>
    <row r="73" spans="1:24" s="16" customFormat="1" ht="21.75" customHeight="1" x14ac:dyDescent="0.25">
      <c r="A73" s="37">
        <v>37895</v>
      </c>
      <c r="B73" s="13">
        <f>B71</f>
        <v>4875</v>
      </c>
      <c r="C73" s="35">
        <v>55</v>
      </c>
      <c r="D73" s="10">
        <f t="shared" si="55"/>
        <v>2681</v>
      </c>
      <c r="E73" s="35">
        <v>0</v>
      </c>
      <c r="F73" s="10">
        <f t="shared" si="48"/>
        <v>0</v>
      </c>
      <c r="G73" s="35">
        <v>0</v>
      </c>
      <c r="H73" s="10">
        <f t="shared" si="67"/>
        <v>0</v>
      </c>
      <c r="I73" s="10">
        <f t="shared" si="3"/>
        <v>244</v>
      </c>
      <c r="J73" s="13"/>
      <c r="K73" s="11">
        <f t="shared" si="47"/>
        <v>7800</v>
      </c>
      <c r="L73" s="9">
        <f>L71</f>
        <v>400</v>
      </c>
      <c r="M73" s="9">
        <f>M71</f>
        <v>200</v>
      </c>
      <c r="N73" s="9">
        <v>0</v>
      </c>
      <c r="O73" s="9">
        <f>O71</f>
        <v>35</v>
      </c>
      <c r="P73" s="9">
        <f>P71</f>
        <v>0</v>
      </c>
      <c r="Q73" s="13">
        <v>0</v>
      </c>
      <c r="R73" s="13">
        <v>0</v>
      </c>
      <c r="S73" s="13">
        <v>0</v>
      </c>
      <c r="T73" s="10">
        <f t="shared" si="5"/>
        <v>635</v>
      </c>
      <c r="U73" s="10">
        <f t="shared" si="56"/>
        <v>7165</v>
      </c>
      <c r="V73" s="13"/>
      <c r="W73" s="13"/>
      <c r="X73" s="14"/>
    </row>
    <row r="74" spans="1:24" ht="21.75" customHeight="1" x14ac:dyDescent="0.25">
      <c r="A74" s="44" t="s">
        <v>45</v>
      </c>
      <c r="B74" s="43"/>
      <c r="C74" s="36"/>
      <c r="D74" s="10"/>
      <c r="E74" s="35"/>
      <c r="F74" s="10"/>
      <c r="G74" s="35"/>
      <c r="H74" s="10"/>
      <c r="I74" s="10"/>
      <c r="J74" s="9">
        <v>2419</v>
      </c>
      <c r="K74" s="11">
        <f t="shared" si="47"/>
        <v>2419</v>
      </c>
      <c r="L74" s="43"/>
      <c r="M74" s="43"/>
      <c r="N74" s="43"/>
      <c r="O74" s="43"/>
      <c r="P74" s="43"/>
      <c r="Q74" s="43"/>
      <c r="R74" s="13">
        <v>0</v>
      </c>
      <c r="S74" s="43"/>
      <c r="T74" s="10">
        <f t="shared" ref="T74" si="68">SUM(L74:S74)</f>
        <v>0</v>
      </c>
      <c r="U74" s="10">
        <f t="shared" ref="U74" si="69">K74-T74</f>
        <v>2419</v>
      </c>
      <c r="V74" s="9"/>
      <c r="W74" s="9"/>
      <c r="X74" s="12"/>
    </row>
    <row r="75" spans="1:24" ht="21.75" customHeight="1" x14ac:dyDescent="0.25">
      <c r="A75" s="37" t="s">
        <v>58</v>
      </c>
      <c r="B75" s="9">
        <v>0</v>
      </c>
      <c r="C75" s="36">
        <v>0</v>
      </c>
      <c r="D75" s="10">
        <f t="shared" si="55"/>
        <v>0</v>
      </c>
      <c r="E75" s="35">
        <v>0</v>
      </c>
      <c r="F75" s="10">
        <f t="shared" si="48"/>
        <v>0</v>
      </c>
      <c r="G75" s="35">
        <v>0</v>
      </c>
      <c r="H75" s="10">
        <f t="shared" ref="H75" si="70">(B75+D75)*G75%</f>
        <v>0</v>
      </c>
      <c r="I75" s="10">
        <v>0</v>
      </c>
      <c r="J75" s="9">
        <v>0</v>
      </c>
      <c r="K75" s="11">
        <f t="shared" si="47"/>
        <v>0</v>
      </c>
      <c r="L75" s="9">
        <f t="shared" ref="L75" si="71">L74</f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13">
        <v>0</v>
      </c>
      <c r="S75" s="9">
        <v>0</v>
      </c>
      <c r="T75" s="10">
        <f t="shared" ref="T75" si="72">SUM(L75:S75)</f>
        <v>0</v>
      </c>
      <c r="U75" s="10">
        <f t="shared" ref="U75" si="73">K75-T75</f>
        <v>0</v>
      </c>
      <c r="V75" s="9"/>
      <c r="W75" s="9"/>
      <c r="X75" s="12"/>
    </row>
    <row r="76" spans="1:24" s="16" customFormat="1" ht="21.75" customHeight="1" x14ac:dyDescent="0.25">
      <c r="A76" s="37">
        <v>37926</v>
      </c>
      <c r="B76" s="13">
        <f>B71</f>
        <v>4875</v>
      </c>
      <c r="C76" s="35">
        <v>55</v>
      </c>
      <c r="D76" s="10">
        <f t="shared" si="55"/>
        <v>2681</v>
      </c>
      <c r="E76" s="35">
        <v>0</v>
      </c>
      <c r="F76" s="10">
        <f t="shared" si="48"/>
        <v>0</v>
      </c>
      <c r="G76" s="35">
        <v>0</v>
      </c>
      <c r="H76" s="10">
        <f t="shared" ref="H76:H82" si="74">(B76+D76)*G76%</f>
        <v>0</v>
      </c>
      <c r="I76" s="10">
        <f t="shared" si="3"/>
        <v>244</v>
      </c>
      <c r="J76" s="13"/>
      <c r="K76" s="11">
        <f t="shared" ref="K76:K88" si="75">ROUND((B76+D76+F76+H76+I76+J76),0)</f>
        <v>7800</v>
      </c>
      <c r="L76" s="9">
        <f>L73</f>
        <v>400</v>
      </c>
      <c r="M76" s="9">
        <f>M73</f>
        <v>200</v>
      </c>
      <c r="N76" s="9">
        <v>0</v>
      </c>
      <c r="O76" s="9">
        <f>O73</f>
        <v>35</v>
      </c>
      <c r="P76" s="9">
        <f>P73</f>
        <v>0</v>
      </c>
      <c r="Q76" s="13">
        <v>0</v>
      </c>
      <c r="R76" s="13">
        <v>0</v>
      </c>
      <c r="S76" s="13">
        <v>0</v>
      </c>
      <c r="T76" s="10">
        <f t="shared" si="5"/>
        <v>635</v>
      </c>
      <c r="U76" s="10">
        <f t="shared" si="56"/>
        <v>7165</v>
      </c>
      <c r="V76" s="13"/>
      <c r="W76" s="13"/>
      <c r="X76" s="14"/>
    </row>
    <row r="77" spans="1:24" s="16" customFormat="1" ht="21.75" customHeight="1" x14ac:dyDescent="0.25">
      <c r="A77" s="37">
        <v>37956</v>
      </c>
      <c r="B77" s="13">
        <f>B76</f>
        <v>4875</v>
      </c>
      <c r="C77" s="35">
        <v>55</v>
      </c>
      <c r="D77" s="10">
        <f t="shared" si="55"/>
        <v>2681</v>
      </c>
      <c r="E77" s="35">
        <v>0</v>
      </c>
      <c r="F77" s="10">
        <f t="shared" si="48"/>
        <v>0</v>
      </c>
      <c r="G77" s="35">
        <v>0</v>
      </c>
      <c r="H77" s="10">
        <f t="shared" si="74"/>
        <v>0</v>
      </c>
      <c r="I77" s="10">
        <f t="shared" si="3"/>
        <v>244</v>
      </c>
      <c r="J77" s="13"/>
      <c r="K77" s="11">
        <f t="shared" si="75"/>
        <v>7800</v>
      </c>
      <c r="L77" s="9">
        <f t="shared" si="21"/>
        <v>400</v>
      </c>
      <c r="M77" s="9">
        <f t="shared" si="21"/>
        <v>200</v>
      </c>
      <c r="N77" s="9">
        <v>0</v>
      </c>
      <c r="O77" s="9">
        <f t="shared" si="21"/>
        <v>35</v>
      </c>
      <c r="P77" s="9">
        <f t="shared" si="21"/>
        <v>0</v>
      </c>
      <c r="Q77" s="13">
        <v>0</v>
      </c>
      <c r="R77" s="13">
        <v>0</v>
      </c>
      <c r="S77" s="13">
        <v>0</v>
      </c>
      <c r="T77" s="10">
        <f t="shared" si="5"/>
        <v>635</v>
      </c>
      <c r="U77" s="10">
        <f t="shared" si="56"/>
        <v>7165</v>
      </c>
      <c r="V77" s="13"/>
      <c r="W77" s="13"/>
      <c r="X77" s="14"/>
    </row>
    <row r="78" spans="1:24" ht="21.75" customHeight="1" x14ac:dyDescent="0.25">
      <c r="A78" s="37">
        <v>37987</v>
      </c>
      <c r="B78" s="13">
        <f>B77</f>
        <v>4875</v>
      </c>
      <c r="C78" s="35">
        <v>55</v>
      </c>
      <c r="D78" s="10">
        <f t="shared" si="55"/>
        <v>2681</v>
      </c>
      <c r="E78" s="35">
        <v>0</v>
      </c>
      <c r="F78" s="10">
        <f t="shared" si="48"/>
        <v>0</v>
      </c>
      <c r="G78" s="35">
        <v>0</v>
      </c>
      <c r="H78" s="10">
        <f t="shared" si="74"/>
        <v>0</v>
      </c>
      <c r="I78" s="10">
        <f t="shared" si="3"/>
        <v>244</v>
      </c>
      <c r="J78" s="13"/>
      <c r="K78" s="11">
        <f t="shared" si="75"/>
        <v>7800</v>
      </c>
      <c r="L78" s="9">
        <f t="shared" si="21"/>
        <v>400</v>
      </c>
      <c r="M78" s="9">
        <f t="shared" si="21"/>
        <v>200</v>
      </c>
      <c r="N78" s="9">
        <v>0</v>
      </c>
      <c r="O78" s="9">
        <f t="shared" si="21"/>
        <v>35</v>
      </c>
      <c r="P78" s="9">
        <f t="shared" si="21"/>
        <v>0</v>
      </c>
      <c r="Q78" s="13">
        <v>0</v>
      </c>
      <c r="R78" s="13">
        <v>0</v>
      </c>
      <c r="S78" s="13">
        <v>0</v>
      </c>
      <c r="T78" s="10">
        <f t="shared" si="5"/>
        <v>635</v>
      </c>
      <c r="U78" s="10">
        <f t="shared" si="56"/>
        <v>7165</v>
      </c>
      <c r="V78" s="13"/>
      <c r="W78" s="13"/>
      <c r="X78" s="14"/>
    </row>
    <row r="79" spans="1:24" ht="21.75" customHeight="1" x14ac:dyDescent="0.25">
      <c r="A79" s="37">
        <v>38018</v>
      </c>
      <c r="B79" s="13">
        <f>B78</f>
        <v>4875</v>
      </c>
      <c r="C79" s="35">
        <v>55</v>
      </c>
      <c r="D79" s="10">
        <f t="shared" si="55"/>
        <v>2681</v>
      </c>
      <c r="E79" s="35">
        <v>0</v>
      </c>
      <c r="F79" s="10">
        <f t="shared" si="48"/>
        <v>0</v>
      </c>
      <c r="G79" s="35">
        <v>0</v>
      </c>
      <c r="H79" s="10">
        <f t="shared" si="74"/>
        <v>0</v>
      </c>
      <c r="I79" s="10">
        <f t="shared" si="3"/>
        <v>244</v>
      </c>
      <c r="J79" s="13"/>
      <c r="K79" s="11">
        <f t="shared" si="75"/>
        <v>7800</v>
      </c>
      <c r="L79" s="9">
        <f t="shared" si="21"/>
        <v>400</v>
      </c>
      <c r="M79" s="9">
        <f t="shared" si="21"/>
        <v>200</v>
      </c>
      <c r="N79" s="9">
        <v>0</v>
      </c>
      <c r="O79" s="9">
        <f t="shared" si="21"/>
        <v>35</v>
      </c>
      <c r="P79" s="9">
        <f t="shared" si="21"/>
        <v>0</v>
      </c>
      <c r="Q79" s="13">
        <v>0</v>
      </c>
      <c r="R79" s="13">
        <v>0</v>
      </c>
      <c r="S79" s="13"/>
      <c r="T79" s="10">
        <f t="shared" si="5"/>
        <v>635</v>
      </c>
      <c r="U79" s="10">
        <f t="shared" si="56"/>
        <v>7165</v>
      </c>
      <c r="V79" s="14"/>
      <c r="W79" s="13"/>
      <c r="X79" s="14"/>
    </row>
    <row r="80" spans="1:24" ht="21.75" customHeight="1" x14ac:dyDescent="0.25">
      <c r="A80" s="37" t="s">
        <v>62</v>
      </c>
      <c r="B80" s="9"/>
      <c r="C80" s="35"/>
      <c r="D80" s="10">
        <f>(D82-D79)*8</f>
        <v>1560</v>
      </c>
      <c r="E80" s="35"/>
      <c r="F80" s="10"/>
      <c r="G80" s="35"/>
      <c r="H80" s="10"/>
      <c r="I80" s="10"/>
      <c r="J80" s="9"/>
      <c r="K80" s="11">
        <f>ROUND((B80+D80+F80+H80+I80+J80),0)</f>
        <v>1560</v>
      </c>
      <c r="L80" s="9">
        <f>K80</f>
        <v>1560</v>
      </c>
      <c r="M80" s="9"/>
      <c r="N80" s="9"/>
      <c r="O80" s="9"/>
      <c r="P80" s="9"/>
      <c r="Q80" s="9"/>
      <c r="R80" s="13">
        <v>0</v>
      </c>
      <c r="S80" s="9"/>
      <c r="T80" s="10">
        <f t="shared" ref="T80" si="76">SUM(L80:S80)</f>
        <v>1560</v>
      </c>
      <c r="U80" s="10">
        <f t="shared" ref="U80:U81" si="77">K80-T80</f>
        <v>0</v>
      </c>
      <c r="V80" s="9"/>
      <c r="W80" s="9"/>
      <c r="X80" s="12"/>
    </row>
    <row r="81" spans="1:24" ht="21.75" customHeight="1" x14ac:dyDescent="0.25">
      <c r="A81" s="37" t="s">
        <v>60</v>
      </c>
      <c r="B81" s="9">
        <v>0</v>
      </c>
      <c r="C81" s="36">
        <v>0</v>
      </c>
      <c r="D81" s="10">
        <f t="shared" ref="D81" si="78">ROUND((B81*C81%),0)</f>
        <v>0</v>
      </c>
      <c r="E81" s="35">
        <v>0</v>
      </c>
      <c r="F81" s="10">
        <f t="shared" ref="F81" si="79">B81*E81%</f>
        <v>0</v>
      </c>
      <c r="G81" s="35">
        <v>0</v>
      </c>
      <c r="H81" s="10">
        <f t="shared" ref="H81" si="80">(B81+D81)*G81%</f>
        <v>0</v>
      </c>
      <c r="I81" s="10">
        <v>0</v>
      </c>
      <c r="J81" s="9">
        <v>0</v>
      </c>
      <c r="K81" s="11">
        <f t="shared" ref="K81" si="81">ROUND((B81+D81+F81+H81+I81+J81),0)</f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13">
        <v>0</v>
      </c>
      <c r="S81" s="9">
        <v>0</v>
      </c>
      <c r="T81" s="10">
        <f t="shared" ref="T81" si="82">SUM(L81:S81)</f>
        <v>0</v>
      </c>
      <c r="U81" s="10">
        <f t="shared" si="77"/>
        <v>0</v>
      </c>
      <c r="V81" s="9"/>
      <c r="W81" s="9"/>
      <c r="X81" s="12"/>
    </row>
    <row r="82" spans="1:24" ht="21" customHeight="1" x14ac:dyDescent="0.25">
      <c r="A82" s="37">
        <v>38047</v>
      </c>
      <c r="B82" s="9">
        <f>B79</f>
        <v>4875</v>
      </c>
      <c r="C82" s="35">
        <v>59</v>
      </c>
      <c r="D82" s="10">
        <f t="shared" ref="D82:D98" si="83">ROUND((B82*C82%),0)</f>
        <v>2876</v>
      </c>
      <c r="E82" s="35">
        <v>0</v>
      </c>
      <c r="F82" s="10">
        <f t="shared" ref="F82:F98" si="84">B82*E82%</f>
        <v>0</v>
      </c>
      <c r="G82" s="35">
        <v>0</v>
      </c>
      <c r="H82" s="10">
        <f t="shared" si="74"/>
        <v>0</v>
      </c>
      <c r="I82" s="10">
        <f t="shared" si="3"/>
        <v>244</v>
      </c>
      <c r="J82" s="9"/>
      <c r="K82" s="11">
        <f t="shared" si="75"/>
        <v>7995</v>
      </c>
      <c r="L82" s="9">
        <f>L79</f>
        <v>400</v>
      </c>
      <c r="M82" s="9">
        <f>M79</f>
        <v>200</v>
      </c>
      <c r="N82" s="9">
        <v>0</v>
      </c>
      <c r="O82" s="9">
        <f>O79</f>
        <v>35</v>
      </c>
      <c r="P82" s="9">
        <f>P79</f>
        <v>0</v>
      </c>
      <c r="Q82" s="9">
        <v>0</v>
      </c>
      <c r="R82" s="13">
        <v>0</v>
      </c>
      <c r="S82" s="9">
        <v>0</v>
      </c>
      <c r="T82" s="10">
        <f t="shared" si="5"/>
        <v>635</v>
      </c>
      <c r="U82" s="10">
        <f t="shared" si="56"/>
        <v>7360</v>
      </c>
      <c r="V82" s="9"/>
      <c r="W82" s="9"/>
      <c r="X82" s="12"/>
    </row>
    <row r="83" spans="1:24" ht="21.75" customHeight="1" x14ac:dyDescent="0.25">
      <c r="A83" s="37">
        <v>38078</v>
      </c>
      <c r="B83" s="9">
        <v>5000</v>
      </c>
      <c r="C83" s="35">
        <v>59</v>
      </c>
      <c r="D83" s="10">
        <f t="shared" si="83"/>
        <v>2950</v>
      </c>
      <c r="E83" s="35">
        <v>0</v>
      </c>
      <c r="F83" s="10">
        <f t="shared" si="84"/>
        <v>0</v>
      </c>
      <c r="G83" s="35">
        <v>0</v>
      </c>
      <c r="H83" s="10">
        <f>(B71+B73+B76+B77+B78+B79+B82+D71+D73+D76+D77+D78+D79+D82)*G83%</f>
        <v>0</v>
      </c>
      <c r="I83" s="10">
        <f t="shared" si="3"/>
        <v>250</v>
      </c>
      <c r="J83" s="9"/>
      <c r="K83" s="11">
        <f t="shared" si="75"/>
        <v>8200</v>
      </c>
      <c r="L83" s="9">
        <f t="shared" si="21"/>
        <v>400</v>
      </c>
      <c r="M83" s="9">
        <f t="shared" si="21"/>
        <v>200</v>
      </c>
      <c r="N83" s="9">
        <v>0</v>
      </c>
      <c r="O83" s="9">
        <f t="shared" si="21"/>
        <v>35</v>
      </c>
      <c r="P83" s="9">
        <f t="shared" si="21"/>
        <v>0</v>
      </c>
      <c r="Q83" s="9">
        <v>0</v>
      </c>
      <c r="R83" s="13">
        <v>0</v>
      </c>
      <c r="S83" s="9">
        <v>150</v>
      </c>
      <c r="T83" s="10">
        <f t="shared" si="5"/>
        <v>785</v>
      </c>
      <c r="U83" s="10">
        <f t="shared" si="56"/>
        <v>7415</v>
      </c>
      <c r="V83" s="9"/>
      <c r="W83" s="9"/>
      <c r="X83" s="12"/>
    </row>
    <row r="84" spans="1:24" ht="21.75" customHeight="1" x14ac:dyDescent="0.25">
      <c r="A84" s="37">
        <v>38108</v>
      </c>
      <c r="B84" s="13">
        <f t="shared" ref="B84:B90" si="85">B83</f>
        <v>5000</v>
      </c>
      <c r="C84" s="35">
        <v>59</v>
      </c>
      <c r="D84" s="10">
        <f t="shared" si="83"/>
        <v>2950</v>
      </c>
      <c r="E84" s="35">
        <v>0</v>
      </c>
      <c r="F84" s="10">
        <f t="shared" si="84"/>
        <v>0</v>
      </c>
      <c r="G84" s="35">
        <v>0</v>
      </c>
      <c r="H84" s="10">
        <f t="shared" ref="H84" si="86">(B84+D84)*G84%</f>
        <v>0</v>
      </c>
      <c r="I84" s="10">
        <f t="shared" si="3"/>
        <v>250</v>
      </c>
      <c r="J84" s="13"/>
      <c r="K84" s="11">
        <f t="shared" si="75"/>
        <v>8200</v>
      </c>
      <c r="L84" s="9">
        <f t="shared" si="21"/>
        <v>400</v>
      </c>
      <c r="M84" s="9">
        <f t="shared" si="21"/>
        <v>200</v>
      </c>
      <c r="N84" s="9">
        <v>0</v>
      </c>
      <c r="O84" s="9">
        <f t="shared" si="21"/>
        <v>35</v>
      </c>
      <c r="P84" s="9">
        <f t="shared" si="21"/>
        <v>0</v>
      </c>
      <c r="Q84" s="13">
        <v>0</v>
      </c>
      <c r="R84" s="13">
        <v>0</v>
      </c>
      <c r="S84" s="13">
        <v>0</v>
      </c>
      <c r="T84" s="10">
        <f t="shared" si="5"/>
        <v>635</v>
      </c>
      <c r="U84" s="10">
        <f t="shared" si="56"/>
        <v>7565</v>
      </c>
      <c r="V84" s="13"/>
      <c r="W84" s="13"/>
      <c r="X84" s="14"/>
    </row>
    <row r="85" spans="1:24" ht="21.75" customHeight="1" x14ac:dyDescent="0.25">
      <c r="A85" s="37" t="s">
        <v>63</v>
      </c>
      <c r="B85" s="9"/>
      <c r="C85" s="35"/>
      <c r="D85" s="10">
        <f>(D86-D84)*5</f>
        <v>500</v>
      </c>
      <c r="E85" s="35"/>
      <c r="F85" s="10"/>
      <c r="G85" s="35"/>
      <c r="H85" s="10"/>
      <c r="I85" s="10"/>
      <c r="J85" s="9"/>
      <c r="K85" s="11">
        <f>ROUND((B85+D85+F85+H85+I85+J85),0)</f>
        <v>500</v>
      </c>
      <c r="L85" s="9">
        <f>K85</f>
        <v>500</v>
      </c>
      <c r="M85" s="9"/>
      <c r="N85" s="9"/>
      <c r="O85" s="9"/>
      <c r="P85" s="9"/>
      <c r="Q85" s="9"/>
      <c r="R85" s="13">
        <v>0</v>
      </c>
      <c r="S85" s="9"/>
      <c r="T85" s="10">
        <f t="shared" si="5"/>
        <v>500</v>
      </c>
      <c r="U85" s="10">
        <f t="shared" si="56"/>
        <v>0</v>
      </c>
      <c r="V85" s="9"/>
      <c r="W85" s="9"/>
      <c r="X85" s="12"/>
    </row>
    <row r="86" spans="1:24" ht="21.75" customHeight="1" x14ac:dyDescent="0.25">
      <c r="A86" s="37">
        <v>38139</v>
      </c>
      <c r="B86" s="9">
        <f>B84</f>
        <v>5000</v>
      </c>
      <c r="C86" s="35">
        <v>61</v>
      </c>
      <c r="D86" s="10">
        <f t="shared" si="83"/>
        <v>3050</v>
      </c>
      <c r="E86" s="35">
        <v>0</v>
      </c>
      <c r="F86" s="10">
        <f t="shared" si="84"/>
        <v>0</v>
      </c>
      <c r="G86" s="35">
        <v>0</v>
      </c>
      <c r="H86" s="10">
        <f>ROUNDUP((B86+D86)*G86%,0)</f>
        <v>0</v>
      </c>
      <c r="I86" s="10">
        <f t="shared" si="3"/>
        <v>250</v>
      </c>
      <c r="J86" s="9"/>
      <c r="K86" s="11">
        <f t="shared" si="75"/>
        <v>8300</v>
      </c>
      <c r="L86" s="9">
        <f>L84</f>
        <v>400</v>
      </c>
      <c r="M86" s="9">
        <f>M84</f>
        <v>200</v>
      </c>
      <c r="N86" s="9">
        <v>0</v>
      </c>
      <c r="O86" s="9">
        <f>O84</f>
        <v>35</v>
      </c>
      <c r="P86" s="9">
        <f>P84</f>
        <v>0</v>
      </c>
      <c r="Q86" s="9">
        <v>0</v>
      </c>
      <c r="R86" s="13">
        <v>0</v>
      </c>
      <c r="S86" s="9">
        <v>0</v>
      </c>
      <c r="T86" s="10">
        <f t="shared" si="5"/>
        <v>635</v>
      </c>
      <c r="U86" s="10">
        <f t="shared" si="56"/>
        <v>7665</v>
      </c>
      <c r="V86" s="9"/>
      <c r="W86" s="9"/>
      <c r="X86" s="12"/>
    </row>
    <row r="87" spans="1:24" ht="21.75" customHeight="1" x14ac:dyDescent="0.25">
      <c r="A87" s="37">
        <v>38169</v>
      </c>
      <c r="B87" s="9">
        <f t="shared" si="85"/>
        <v>5000</v>
      </c>
      <c r="C87" s="35">
        <v>50</v>
      </c>
      <c r="D87" s="10">
        <f t="shared" si="83"/>
        <v>2500</v>
      </c>
      <c r="E87" s="35">
        <v>11</v>
      </c>
      <c r="F87" s="10">
        <f t="shared" si="84"/>
        <v>550</v>
      </c>
      <c r="G87" s="35">
        <v>0</v>
      </c>
      <c r="H87" s="10">
        <f t="shared" ref="H87:H90" si="87">ROUNDUP((B87+D87)*G87%,0)</f>
        <v>0</v>
      </c>
      <c r="I87" s="10">
        <f>ROUND((B87+D87)*5%,0)</f>
        <v>375</v>
      </c>
      <c r="J87" s="9"/>
      <c r="K87" s="11">
        <f t="shared" si="75"/>
        <v>8425</v>
      </c>
      <c r="L87" s="9">
        <f t="shared" si="21"/>
        <v>400</v>
      </c>
      <c r="M87" s="9">
        <f t="shared" si="21"/>
        <v>200</v>
      </c>
      <c r="N87" s="9">
        <v>0</v>
      </c>
      <c r="O87" s="9">
        <f t="shared" si="21"/>
        <v>35</v>
      </c>
      <c r="P87" s="9">
        <f t="shared" si="21"/>
        <v>0</v>
      </c>
      <c r="Q87" s="9">
        <v>0</v>
      </c>
      <c r="R87" s="13">
        <v>0</v>
      </c>
      <c r="S87" s="9">
        <v>0</v>
      </c>
      <c r="T87" s="10">
        <f t="shared" si="5"/>
        <v>635</v>
      </c>
      <c r="U87" s="10">
        <f t="shared" si="56"/>
        <v>7790</v>
      </c>
      <c r="V87" s="9"/>
      <c r="W87" s="9"/>
      <c r="X87" s="12"/>
    </row>
    <row r="88" spans="1:24" ht="21.75" customHeight="1" x14ac:dyDescent="0.25">
      <c r="A88" s="37">
        <v>38200</v>
      </c>
      <c r="B88" s="9">
        <f t="shared" si="85"/>
        <v>5000</v>
      </c>
      <c r="C88" s="35">
        <v>50</v>
      </c>
      <c r="D88" s="10">
        <f t="shared" si="83"/>
        <v>2500</v>
      </c>
      <c r="E88" s="35">
        <v>11</v>
      </c>
      <c r="F88" s="10">
        <f t="shared" si="84"/>
        <v>550</v>
      </c>
      <c r="G88" s="35">
        <v>0</v>
      </c>
      <c r="H88" s="10">
        <f t="shared" si="87"/>
        <v>0</v>
      </c>
      <c r="I88" s="10">
        <f t="shared" ref="I88:I162" si="88">ROUND((B88+D88)*5%,0)</f>
        <v>375</v>
      </c>
      <c r="J88" s="9"/>
      <c r="K88" s="11">
        <f t="shared" si="75"/>
        <v>8425</v>
      </c>
      <c r="L88" s="9">
        <f t="shared" si="21"/>
        <v>400</v>
      </c>
      <c r="M88" s="9">
        <f t="shared" si="21"/>
        <v>200</v>
      </c>
      <c r="N88" s="9">
        <v>0</v>
      </c>
      <c r="O88" s="9">
        <f t="shared" si="21"/>
        <v>35</v>
      </c>
      <c r="P88" s="9">
        <f t="shared" si="21"/>
        <v>0</v>
      </c>
      <c r="Q88" s="9">
        <v>0</v>
      </c>
      <c r="R88" s="13">
        <v>0</v>
      </c>
      <c r="S88" s="9">
        <v>0</v>
      </c>
      <c r="T88" s="10">
        <f t="shared" ref="T88:T139" si="89">SUM(L88:S88)</f>
        <v>635</v>
      </c>
      <c r="U88" s="10">
        <f t="shared" si="56"/>
        <v>7790</v>
      </c>
      <c r="V88" s="9"/>
      <c r="W88" s="9"/>
      <c r="X88" s="12"/>
    </row>
    <row r="89" spans="1:24" s="15" customFormat="1" ht="21.75" customHeight="1" x14ac:dyDescent="0.25">
      <c r="A89" s="37">
        <v>38231</v>
      </c>
      <c r="B89" s="13">
        <f t="shared" si="85"/>
        <v>5000</v>
      </c>
      <c r="C89" s="35">
        <v>50</v>
      </c>
      <c r="D89" s="10">
        <f t="shared" si="83"/>
        <v>2500</v>
      </c>
      <c r="E89" s="35">
        <v>11</v>
      </c>
      <c r="F89" s="10">
        <f t="shared" si="84"/>
        <v>550</v>
      </c>
      <c r="G89" s="35">
        <v>0</v>
      </c>
      <c r="H89" s="10">
        <f t="shared" si="87"/>
        <v>0</v>
      </c>
      <c r="I89" s="10">
        <f t="shared" si="88"/>
        <v>375</v>
      </c>
      <c r="J89" s="33"/>
      <c r="K89" s="11">
        <f>ROUND((B89+D89+F89+H89+I89+J90),0)</f>
        <v>8425</v>
      </c>
      <c r="L89" s="9">
        <f t="shared" si="21"/>
        <v>400</v>
      </c>
      <c r="M89" s="9">
        <f t="shared" si="21"/>
        <v>200</v>
      </c>
      <c r="N89" s="9">
        <v>0</v>
      </c>
      <c r="O89" s="9">
        <f t="shared" si="21"/>
        <v>35</v>
      </c>
      <c r="P89" s="9">
        <f t="shared" si="21"/>
        <v>0</v>
      </c>
      <c r="Q89" s="13">
        <v>0</v>
      </c>
      <c r="R89" s="13">
        <v>0</v>
      </c>
      <c r="S89" s="13">
        <v>0</v>
      </c>
      <c r="T89" s="10">
        <f t="shared" si="89"/>
        <v>635</v>
      </c>
      <c r="U89" s="10">
        <f t="shared" si="56"/>
        <v>7790</v>
      </c>
      <c r="V89" s="13"/>
      <c r="W89" s="13"/>
      <c r="X89" s="14"/>
    </row>
    <row r="90" spans="1:24" s="16" customFormat="1" ht="21.75" customHeight="1" x14ac:dyDescent="0.25">
      <c r="A90" s="37">
        <v>38261</v>
      </c>
      <c r="B90" s="13">
        <f t="shared" si="85"/>
        <v>5000</v>
      </c>
      <c r="C90" s="35">
        <v>50</v>
      </c>
      <c r="D90" s="10">
        <f t="shared" si="83"/>
        <v>2500</v>
      </c>
      <c r="E90" s="35">
        <v>11</v>
      </c>
      <c r="F90" s="10">
        <f t="shared" si="84"/>
        <v>550</v>
      </c>
      <c r="G90" s="35">
        <v>0</v>
      </c>
      <c r="H90" s="10">
        <f t="shared" si="87"/>
        <v>0</v>
      </c>
      <c r="I90" s="10">
        <f t="shared" si="88"/>
        <v>375</v>
      </c>
      <c r="J90" s="13"/>
      <c r="K90" s="11">
        <v>2855</v>
      </c>
      <c r="L90" s="9">
        <f t="shared" si="21"/>
        <v>400</v>
      </c>
      <c r="M90" s="9">
        <f t="shared" si="21"/>
        <v>200</v>
      </c>
      <c r="N90" s="9">
        <v>0</v>
      </c>
      <c r="O90" s="9">
        <f t="shared" si="21"/>
        <v>35</v>
      </c>
      <c r="P90" s="9">
        <f t="shared" si="21"/>
        <v>0</v>
      </c>
      <c r="Q90" s="13">
        <v>0</v>
      </c>
      <c r="R90" s="13">
        <v>0</v>
      </c>
      <c r="S90" s="13">
        <v>0</v>
      </c>
      <c r="T90" s="10">
        <f t="shared" si="89"/>
        <v>635</v>
      </c>
      <c r="U90" s="10">
        <f t="shared" si="56"/>
        <v>2220</v>
      </c>
      <c r="V90" s="13"/>
      <c r="W90" s="13"/>
      <c r="X90" s="14"/>
    </row>
    <row r="91" spans="1:24" ht="21.75" customHeight="1" x14ac:dyDescent="0.25">
      <c r="A91" s="44" t="s">
        <v>45</v>
      </c>
      <c r="B91" s="43"/>
      <c r="C91" s="36"/>
      <c r="D91" s="10"/>
      <c r="E91" s="35"/>
      <c r="F91" s="10"/>
      <c r="G91" s="35"/>
      <c r="H91" s="10"/>
      <c r="I91" s="10"/>
      <c r="J91" s="9">
        <v>2419</v>
      </c>
      <c r="K91" s="11">
        <f t="shared" ref="K91" si="90">ROUND((B91+D91+F91+H91+I91+J91),0)</f>
        <v>2419</v>
      </c>
      <c r="L91" s="43"/>
      <c r="M91" s="43"/>
      <c r="N91" s="43"/>
      <c r="O91" s="43"/>
      <c r="P91" s="43"/>
      <c r="Q91" s="43"/>
      <c r="R91" s="13">
        <v>0</v>
      </c>
      <c r="S91" s="43"/>
      <c r="T91" s="10">
        <f t="shared" ref="T91" si="91">SUM(L91:S91)</f>
        <v>0</v>
      </c>
      <c r="U91" s="10">
        <f t="shared" ref="U91" si="92">K91-T91</f>
        <v>2419</v>
      </c>
      <c r="V91" s="9"/>
      <c r="W91" s="9"/>
      <c r="X91" s="12"/>
    </row>
    <row r="92" spans="1:24" ht="21.75" customHeight="1" x14ac:dyDescent="0.25">
      <c r="A92" s="37" t="s">
        <v>58</v>
      </c>
      <c r="B92" s="9">
        <v>0</v>
      </c>
      <c r="C92" s="36">
        <v>0</v>
      </c>
      <c r="D92" s="10">
        <f t="shared" si="83"/>
        <v>0</v>
      </c>
      <c r="E92" s="35">
        <v>0</v>
      </c>
      <c r="F92" s="10">
        <f t="shared" si="84"/>
        <v>0</v>
      </c>
      <c r="G92" s="35">
        <v>0</v>
      </c>
      <c r="H92" s="10">
        <f t="shared" ref="H92" si="93">(B92+D92)*G92%</f>
        <v>0</v>
      </c>
      <c r="I92" s="10">
        <v>0</v>
      </c>
      <c r="J92" s="9">
        <v>0</v>
      </c>
      <c r="K92" s="11">
        <f t="shared" ref="K92" si="94">ROUND((B92+D92+F92+H92+I92+J92),0)</f>
        <v>0</v>
      </c>
      <c r="L92" s="9">
        <f t="shared" ref="L92" si="95">L91</f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13">
        <v>0</v>
      </c>
      <c r="S92" s="9">
        <v>0</v>
      </c>
      <c r="T92" s="10">
        <f t="shared" ref="T92" si="96">SUM(L92:S92)</f>
        <v>0</v>
      </c>
      <c r="U92" s="10">
        <f t="shared" si="56"/>
        <v>0</v>
      </c>
      <c r="V92" s="9"/>
      <c r="W92" s="9"/>
      <c r="X92" s="12"/>
    </row>
    <row r="93" spans="1:24" s="16" customFormat="1" ht="21.75" customHeight="1" x14ac:dyDescent="0.25">
      <c r="A93" s="37">
        <v>38292</v>
      </c>
      <c r="B93" s="13">
        <f>B89</f>
        <v>5000</v>
      </c>
      <c r="C93" s="35">
        <v>50</v>
      </c>
      <c r="D93" s="10">
        <f t="shared" si="83"/>
        <v>2500</v>
      </c>
      <c r="E93" s="35">
        <v>11</v>
      </c>
      <c r="F93" s="10">
        <f t="shared" si="84"/>
        <v>550</v>
      </c>
      <c r="G93" s="35">
        <v>0</v>
      </c>
      <c r="H93" s="10">
        <f t="shared" ref="H93:H98" si="97">(B93+D93)*G93%</f>
        <v>0</v>
      </c>
      <c r="I93" s="10">
        <f t="shared" si="88"/>
        <v>375</v>
      </c>
      <c r="J93" s="13"/>
      <c r="K93" s="11">
        <f t="shared" ref="K93:K98" si="98">ROUND((B93+D93+F93+H93+I93+J93),0)</f>
        <v>8425</v>
      </c>
      <c r="L93" s="9">
        <f>L90</f>
        <v>400</v>
      </c>
      <c r="M93" s="9">
        <f>M90</f>
        <v>200</v>
      </c>
      <c r="N93" s="9">
        <v>0</v>
      </c>
      <c r="O93" s="9">
        <f>O90</f>
        <v>35</v>
      </c>
      <c r="P93" s="9">
        <f>P90</f>
        <v>0</v>
      </c>
      <c r="Q93" s="13">
        <v>0</v>
      </c>
      <c r="R93" s="13">
        <v>0</v>
      </c>
      <c r="S93" s="13">
        <v>0</v>
      </c>
      <c r="T93" s="10">
        <f t="shared" si="89"/>
        <v>635</v>
      </c>
      <c r="U93" s="10">
        <f t="shared" si="56"/>
        <v>7790</v>
      </c>
      <c r="V93" s="13"/>
      <c r="W93" s="13"/>
      <c r="X93" s="14"/>
    </row>
    <row r="94" spans="1:24" ht="21.75" customHeight="1" x14ac:dyDescent="0.25">
      <c r="A94" s="37" t="s">
        <v>64</v>
      </c>
      <c r="B94" s="9"/>
      <c r="C94" s="35"/>
      <c r="D94" s="10">
        <f>(D95-D93)*5</f>
        <v>0</v>
      </c>
      <c r="E94" s="35"/>
      <c r="F94" s="10"/>
      <c r="G94" s="35"/>
      <c r="H94" s="10">
        <f>(H95-H93)*5</f>
        <v>1125</v>
      </c>
      <c r="I94" s="10"/>
      <c r="J94" s="9"/>
      <c r="K94" s="11">
        <f>ROUND((B94+D94+F94+H94+I94+J94),0)</f>
        <v>1125</v>
      </c>
      <c r="L94" s="9">
        <f>K94</f>
        <v>1125</v>
      </c>
      <c r="M94" s="9"/>
      <c r="N94" s="9"/>
      <c r="O94" s="9"/>
      <c r="P94" s="9"/>
      <c r="Q94" s="9"/>
      <c r="R94" s="13">
        <v>0</v>
      </c>
      <c r="S94" s="9"/>
      <c r="T94" s="10">
        <f t="shared" ref="T94" si="99">SUM(L94:S94)</f>
        <v>1125</v>
      </c>
      <c r="U94" s="10">
        <f t="shared" ref="U94" si="100">K94-T94</f>
        <v>0</v>
      </c>
      <c r="V94" s="9"/>
      <c r="W94" s="9"/>
      <c r="X94" s="12"/>
    </row>
    <row r="95" spans="1:24" s="16" customFormat="1" ht="21.75" customHeight="1" x14ac:dyDescent="0.25">
      <c r="A95" s="37">
        <v>38322</v>
      </c>
      <c r="B95" s="13">
        <f>B93</f>
        <v>5000</v>
      </c>
      <c r="C95" s="35">
        <v>50</v>
      </c>
      <c r="D95" s="10">
        <f t="shared" si="83"/>
        <v>2500</v>
      </c>
      <c r="E95" s="35">
        <v>11</v>
      </c>
      <c r="F95" s="10">
        <f t="shared" si="84"/>
        <v>550</v>
      </c>
      <c r="G95" s="35">
        <v>3</v>
      </c>
      <c r="H95" s="10">
        <f t="shared" si="97"/>
        <v>225</v>
      </c>
      <c r="I95" s="10">
        <f t="shared" si="88"/>
        <v>375</v>
      </c>
      <c r="J95" s="13"/>
      <c r="K95" s="11">
        <f t="shared" si="98"/>
        <v>8650</v>
      </c>
      <c r="L95" s="9">
        <f>L93</f>
        <v>400</v>
      </c>
      <c r="M95" s="9">
        <f>M93</f>
        <v>200</v>
      </c>
      <c r="N95" s="9">
        <v>0</v>
      </c>
      <c r="O95" s="9">
        <f>O93</f>
        <v>35</v>
      </c>
      <c r="P95" s="9">
        <f>P93</f>
        <v>0</v>
      </c>
      <c r="Q95" s="13">
        <v>0</v>
      </c>
      <c r="R95" s="13">
        <v>0</v>
      </c>
      <c r="S95" s="13">
        <v>0</v>
      </c>
      <c r="T95" s="10">
        <f t="shared" si="89"/>
        <v>635</v>
      </c>
      <c r="U95" s="10">
        <f t="shared" si="56"/>
        <v>8015</v>
      </c>
      <c r="V95" s="13"/>
      <c r="W95" s="13"/>
      <c r="X95" s="14"/>
    </row>
    <row r="96" spans="1:24" ht="21.75" customHeight="1" x14ac:dyDescent="0.25">
      <c r="A96" s="37">
        <v>38353</v>
      </c>
      <c r="B96" s="13">
        <f>B95</f>
        <v>5000</v>
      </c>
      <c r="C96" s="35">
        <v>50</v>
      </c>
      <c r="D96" s="10">
        <f t="shared" si="83"/>
        <v>2500</v>
      </c>
      <c r="E96" s="35">
        <v>11</v>
      </c>
      <c r="F96" s="10">
        <f t="shared" si="84"/>
        <v>550</v>
      </c>
      <c r="G96" s="35">
        <v>3</v>
      </c>
      <c r="H96" s="10">
        <f t="shared" si="97"/>
        <v>225</v>
      </c>
      <c r="I96" s="10">
        <f t="shared" si="88"/>
        <v>375</v>
      </c>
      <c r="J96" s="13"/>
      <c r="K96" s="11">
        <f t="shared" si="98"/>
        <v>8650</v>
      </c>
      <c r="L96" s="9">
        <f t="shared" si="21"/>
        <v>400</v>
      </c>
      <c r="M96" s="9">
        <f t="shared" si="21"/>
        <v>200</v>
      </c>
      <c r="N96" s="9">
        <v>0</v>
      </c>
      <c r="O96" s="9">
        <f t="shared" si="21"/>
        <v>35</v>
      </c>
      <c r="P96" s="9">
        <f t="shared" si="21"/>
        <v>0</v>
      </c>
      <c r="Q96" s="13">
        <v>0</v>
      </c>
      <c r="R96" s="13">
        <v>0</v>
      </c>
      <c r="S96" s="13">
        <v>0</v>
      </c>
      <c r="T96" s="10">
        <f t="shared" si="89"/>
        <v>635</v>
      </c>
      <c r="U96" s="10">
        <f t="shared" si="56"/>
        <v>8015</v>
      </c>
      <c r="V96" s="13"/>
      <c r="W96" s="13"/>
      <c r="X96" s="14"/>
    </row>
    <row r="97" spans="1:24" ht="21.75" customHeight="1" x14ac:dyDescent="0.25">
      <c r="A97" s="37">
        <v>38384</v>
      </c>
      <c r="B97" s="13">
        <f>B96</f>
        <v>5000</v>
      </c>
      <c r="C97" s="35">
        <v>50</v>
      </c>
      <c r="D97" s="10">
        <f t="shared" si="83"/>
        <v>2500</v>
      </c>
      <c r="E97" s="35">
        <v>11</v>
      </c>
      <c r="F97" s="10">
        <f t="shared" si="84"/>
        <v>550</v>
      </c>
      <c r="G97" s="35">
        <v>3</v>
      </c>
      <c r="H97" s="10">
        <f t="shared" si="97"/>
        <v>225</v>
      </c>
      <c r="I97" s="10">
        <f t="shared" si="88"/>
        <v>375</v>
      </c>
      <c r="J97" s="13"/>
      <c r="K97" s="11">
        <f t="shared" si="98"/>
        <v>8650</v>
      </c>
      <c r="L97" s="9">
        <f t="shared" si="21"/>
        <v>400</v>
      </c>
      <c r="M97" s="9">
        <f t="shared" si="21"/>
        <v>200</v>
      </c>
      <c r="N97" s="9">
        <v>0</v>
      </c>
      <c r="O97" s="9">
        <v>50</v>
      </c>
      <c r="P97" s="9">
        <f t="shared" si="21"/>
        <v>0</v>
      </c>
      <c r="Q97" s="13">
        <v>0</v>
      </c>
      <c r="R97" s="13">
        <v>0</v>
      </c>
      <c r="S97" s="13"/>
      <c r="T97" s="10">
        <f t="shared" si="89"/>
        <v>650</v>
      </c>
      <c r="U97" s="10">
        <f t="shared" si="56"/>
        <v>8000</v>
      </c>
      <c r="V97" s="14"/>
      <c r="W97" s="13"/>
      <c r="X97" s="14"/>
    </row>
    <row r="98" spans="1:24" ht="21.75" customHeight="1" x14ac:dyDescent="0.25">
      <c r="A98" s="37" t="s">
        <v>60</v>
      </c>
      <c r="B98" s="9">
        <v>0</v>
      </c>
      <c r="C98" s="36">
        <v>0</v>
      </c>
      <c r="D98" s="10">
        <f t="shared" si="83"/>
        <v>0</v>
      </c>
      <c r="E98" s="35">
        <v>0</v>
      </c>
      <c r="F98" s="10">
        <f t="shared" si="84"/>
        <v>0</v>
      </c>
      <c r="G98" s="35">
        <v>0</v>
      </c>
      <c r="H98" s="10">
        <f t="shared" si="97"/>
        <v>0</v>
      </c>
      <c r="I98" s="10">
        <v>0</v>
      </c>
      <c r="J98" s="9">
        <v>0</v>
      </c>
      <c r="K98" s="11">
        <f t="shared" si="98"/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13">
        <v>0</v>
      </c>
      <c r="S98" s="9">
        <v>0</v>
      </c>
      <c r="T98" s="10">
        <f t="shared" ref="T98" si="101">SUM(L98:S98)</f>
        <v>0</v>
      </c>
      <c r="U98" s="10">
        <f t="shared" si="56"/>
        <v>0</v>
      </c>
      <c r="V98" s="9"/>
      <c r="W98" s="9"/>
      <c r="X98" s="12"/>
    </row>
    <row r="99" spans="1:24" ht="21.75" customHeight="1" x14ac:dyDescent="0.25">
      <c r="A99" s="37">
        <v>38412</v>
      </c>
      <c r="B99" s="9">
        <f>B97</f>
        <v>5000</v>
      </c>
      <c r="C99" s="35">
        <v>50</v>
      </c>
      <c r="D99" s="10">
        <f>ROUND((B99*C99%),0)</f>
        <v>2500</v>
      </c>
      <c r="E99" s="35">
        <v>11</v>
      </c>
      <c r="F99" s="10">
        <f>ROUND((B99*E99%),0)</f>
        <v>550</v>
      </c>
      <c r="G99" s="35">
        <v>3</v>
      </c>
      <c r="H99" s="10">
        <f>ROUND((B99+D99)*G99%,0)</f>
        <v>225</v>
      </c>
      <c r="I99" s="10">
        <f t="shared" si="88"/>
        <v>375</v>
      </c>
      <c r="J99" s="9"/>
      <c r="K99" s="11">
        <f>ROUND((B99+D99+F99+H99+I99+J99),0)</f>
        <v>8650</v>
      </c>
      <c r="L99" s="9">
        <f>L97</f>
        <v>400</v>
      </c>
      <c r="M99" s="9">
        <f>M97</f>
        <v>200</v>
      </c>
      <c r="N99" s="9">
        <v>3</v>
      </c>
      <c r="O99" s="9">
        <f>O97</f>
        <v>50</v>
      </c>
      <c r="P99" s="9">
        <f>P97</f>
        <v>0</v>
      </c>
      <c r="Q99" s="9">
        <v>0</v>
      </c>
      <c r="R99" s="13">
        <v>0</v>
      </c>
      <c r="S99" s="9">
        <v>0</v>
      </c>
      <c r="T99" s="10">
        <f t="shared" si="89"/>
        <v>653</v>
      </c>
      <c r="U99" s="10">
        <f t="shared" si="56"/>
        <v>7997</v>
      </c>
      <c r="V99" s="9"/>
      <c r="W99" s="9"/>
      <c r="X99" s="12"/>
    </row>
    <row r="100" spans="1:24" ht="21.75" customHeight="1" x14ac:dyDescent="0.25">
      <c r="A100" s="37">
        <v>38443</v>
      </c>
      <c r="B100" s="9">
        <v>5125</v>
      </c>
      <c r="C100" s="35">
        <v>50</v>
      </c>
      <c r="D100" s="10">
        <f>ROUND((B100*C100%),0)</f>
        <v>2563</v>
      </c>
      <c r="E100" s="35">
        <v>11</v>
      </c>
      <c r="F100" s="10">
        <f>ROUND((B100*E100%),0)</f>
        <v>564</v>
      </c>
      <c r="G100" s="35">
        <v>3</v>
      </c>
      <c r="H100" s="10">
        <f>ROUND((B100+D100)*G100%,0)</f>
        <v>231</v>
      </c>
      <c r="I100" s="10">
        <f t="shared" si="88"/>
        <v>384</v>
      </c>
      <c r="J100" s="9"/>
      <c r="K100" s="11">
        <f>ROUND((B100+D100+F100+H100+I100+J100),0)</f>
        <v>8867</v>
      </c>
      <c r="L100" s="9">
        <v>700</v>
      </c>
      <c r="M100" s="9">
        <f t="shared" si="21"/>
        <v>200</v>
      </c>
      <c r="N100" s="9">
        <v>3</v>
      </c>
      <c r="O100" s="9">
        <f t="shared" si="21"/>
        <v>50</v>
      </c>
      <c r="P100" s="9">
        <f t="shared" si="21"/>
        <v>0</v>
      </c>
      <c r="Q100" s="9">
        <v>0</v>
      </c>
      <c r="R100" s="13">
        <v>0</v>
      </c>
      <c r="S100" s="9">
        <v>150</v>
      </c>
      <c r="T100" s="10">
        <f t="shared" si="89"/>
        <v>1103</v>
      </c>
      <c r="U100" s="10">
        <f t="shared" si="56"/>
        <v>7764</v>
      </c>
      <c r="V100" s="9"/>
      <c r="W100" s="9"/>
      <c r="X100" s="12"/>
    </row>
    <row r="101" spans="1:24" ht="21.75" customHeight="1" x14ac:dyDescent="0.25">
      <c r="A101" s="37">
        <v>38473</v>
      </c>
      <c r="B101" s="9">
        <f>B100</f>
        <v>5125</v>
      </c>
      <c r="C101" s="35">
        <v>50</v>
      </c>
      <c r="D101" s="10">
        <f t="shared" ref="D101:D102" si="102">ROUND((B101*C101%),0)</f>
        <v>2563</v>
      </c>
      <c r="E101" s="35">
        <v>11</v>
      </c>
      <c r="F101" s="10">
        <f>B101*E101%</f>
        <v>563.75</v>
      </c>
      <c r="G101" s="35">
        <v>3</v>
      </c>
      <c r="H101" s="10">
        <f>(B101+D101)*G101%</f>
        <v>230.64</v>
      </c>
      <c r="I101" s="10">
        <f t="shared" si="88"/>
        <v>384</v>
      </c>
      <c r="J101" s="9"/>
      <c r="K101" s="11">
        <f t="shared" ref="K101:K129" si="103">ROUND((B101+D101+F101+H101+I101+J101),0)</f>
        <v>8866</v>
      </c>
      <c r="L101" s="9">
        <f t="shared" si="21"/>
        <v>700</v>
      </c>
      <c r="M101" s="9">
        <f t="shared" si="21"/>
        <v>200</v>
      </c>
      <c r="N101" s="9">
        <v>3</v>
      </c>
      <c r="O101" s="9">
        <f t="shared" si="21"/>
        <v>50</v>
      </c>
      <c r="P101" s="9">
        <f t="shared" si="21"/>
        <v>0</v>
      </c>
      <c r="Q101" s="9">
        <v>0</v>
      </c>
      <c r="R101" s="13">
        <v>0</v>
      </c>
      <c r="S101" s="9">
        <v>0</v>
      </c>
      <c r="T101" s="10">
        <f t="shared" si="89"/>
        <v>953</v>
      </c>
      <c r="U101" s="10">
        <f t="shared" si="56"/>
        <v>7913</v>
      </c>
      <c r="V101" s="9"/>
      <c r="W101" s="9"/>
      <c r="X101" s="12"/>
    </row>
    <row r="102" spans="1:24" ht="21.75" customHeight="1" x14ac:dyDescent="0.25">
      <c r="A102" s="37">
        <v>38504</v>
      </c>
      <c r="B102" s="9">
        <f>B101</f>
        <v>5125</v>
      </c>
      <c r="C102" s="35">
        <v>50</v>
      </c>
      <c r="D102" s="10">
        <f t="shared" si="102"/>
        <v>2563</v>
      </c>
      <c r="E102" s="35">
        <v>11</v>
      </c>
      <c r="F102" s="10">
        <f t="shared" ref="F102:F135" si="104">B102*E102%</f>
        <v>563.75</v>
      </c>
      <c r="G102" s="35">
        <v>3</v>
      </c>
      <c r="H102" s="10">
        <f t="shared" ref="H102:H111" si="105">(B102+D102)*G102%</f>
        <v>230.64</v>
      </c>
      <c r="I102" s="10">
        <f t="shared" si="88"/>
        <v>384</v>
      </c>
      <c r="J102" s="9"/>
      <c r="K102" s="11">
        <f t="shared" si="103"/>
        <v>8866</v>
      </c>
      <c r="L102" s="9">
        <f>L101</f>
        <v>700</v>
      </c>
      <c r="M102" s="9">
        <f>M101</f>
        <v>200</v>
      </c>
      <c r="N102" s="9">
        <v>3</v>
      </c>
      <c r="O102" s="9">
        <f>O101</f>
        <v>50</v>
      </c>
      <c r="P102" s="9">
        <f>P101</f>
        <v>0</v>
      </c>
      <c r="Q102" s="9">
        <v>0</v>
      </c>
      <c r="R102" s="13">
        <v>0</v>
      </c>
      <c r="S102" s="9">
        <v>0</v>
      </c>
      <c r="T102" s="10">
        <f t="shared" si="89"/>
        <v>953</v>
      </c>
      <c r="U102" s="10">
        <f t="shared" si="56"/>
        <v>7913</v>
      </c>
      <c r="V102" s="9"/>
      <c r="W102" s="9"/>
      <c r="X102" s="12"/>
    </row>
    <row r="103" spans="1:24" ht="21.75" customHeight="1" x14ac:dyDescent="0.25">
      <c r="A103" s="37" t="s">
        <v>65</v>
      </c>
      <c r="B103" s="9"/>
      <c r="C103" s="35"/>
      <c r="D103" s="10">
        <f>(D104-D102)*5</f>
        <v>0</v>
      </c>
      <c r="E103" s="35"/>
      <c r="F103" s="10"/>
      <c r="G103" s="35"/>
      <c r="H103" s="10">
        <f>(H104-H102)*6</f>
        <v>1383.84</v>
      </c>
      <c r="I103" s="10"/>
      <c r="J103" s="9"/>
      <c r="K103" s="11">
        <f>ROUND((B103+D103+F103+H103+I103+J103),0)</f>
        <v>1384</v>
      </c>
      <c r="L103" s="9">
        <f>K103</f>
        <v>1384</v>
      </c>
      <c r="M103" s="9"/>
      <c r="N103" s="9"/>
      <c r="O103" s="9"/>
      <c r="P103" s="9"/>
      <c r="Q103" s="9"/>
      <c r="R103" s="13">
        <v>0</v>
      </c>
      <c r="S103" s="9"/>
      <c r="T103" s="10">
        <f t="shared" ref="T103" si="106">SUM(L103:S103)</f>
        <v>1384</v>
      </c>
      <c r="U103" s="10">
        <f t="shared" si="56"/>
        <v>0</v>
      </c>
      <c r="V103" s="9"/>
      <c r="W103" s="9"/>
      <c r="X103" s="12"/>
    </row>
    <row r="104" spans="1:24" ht="21.75" customHeight="1" x14ac:dyDescent="0.25">
      <c r="A104" s="37">
        <v>38534</v>
      </c>
      <c r="B104" s="9">
        <f>B102</f>
        <v>5125</v>
      </c>
      <c r="C104" s="35">
        <v>50</v>
      </c>
      <c r="D104" s="10">
        <f>ROUND((B104*C104%),0)</f>
        <v>2563</v>
      </c>
      <c r="E104" s="35">
        <v>11</v>
      </c>
      <c r="F104" s="10">
        <f t="shared" si="104"/>
        <v>563.75</v>
      </c>
      <c r="G104" s="35">
        <v>6</v>
      </c>
      <c r="H104" s="10">
        <f t="shared" si="105"/>
        <v>461.28</v>
      </c>
      <c r="I104" s="10">
        <f t="shared" si="88"/>
        <v>384</v>
      </c>
      <c r="J104" s="9"/>
      <c r="K104" s="11">
        <f t="shared" si="103"/>
        <v>9097</v>
      </c>
      <c r="L104" s="9">
        <f>L102</f>
        <v>700</v>
      </c>
      <c r="M104" s="9">
        <f>M102</f>
        <v>200</v>
      </c>
      <c r="N104" s="9">
        <v>3</v>
      </c>
      <c r="O104" s="9">
        <v>53</v>
      </c>
      <c r="P104" s="9">
        <f>P102</f>
        <v>0</v>
      </c>
      <c r="Q104" s="9">
        <v>0</v>
      </c>
      <c r="R104" s="13">
        <v>0</v>
      </c>
      <c r="S104" s="9">
        <v>0</v>
      </c>
      <c r="T104" s="10">
        <f t="shared" si="89"/>
        <v>956</v>
      </c>
      <c r="U104" s="10">
        <f t="shared" si="56"/>
        <v>8141</v>
      </c>
      <c r="V104" s="9"/>
      <c r="W104" s="9"/>
      <c r="X104" s="12"/>
    </row>
    <row r="105" spans="1:24" ht="21.75" customHeight="1" x14ac:dyDescent="0.25">
      <c r="A105" s="37">
        <v>38565</v>
      </c>
      <c r="B105" s="9">
        <f t="shared" ref="B105:B111" si="107">B104</f>
        <v>5125</v>
      </c>
      <c r="C105" s="35">
        <v>50</v>
      </c>
      <c r="D105" s="10">
        <f t="shared" ref="D105:D135" si="108">ROUND((B105*C105%),0)</f>
        <v>2563</v>
      </c>
      <c r="E105" s="35">
        <v>11</v>
      </c>
      <c r="F105" s="10">
        <f t="shared" si="104"/>
        <v>563.75</v>
      </c>
      <c r="G105" s="35">
        <v>6</v>
      </c>
      <c r="H105" s="10">
        <f t="shared" si="105"/>
        <v>461.28</v>
      </c>
      <c r="I105" s="10">
        <f t="shared" si="88"/>
        <v>384</v>
      </c>
      <c r="J105" s="9"/>
      <c r="K105" s="11">
        <f t="shared" si="103"/>
        <v>9097</v>
      </c>
      <c r="L105" s="9">
        <f t="shared" ref="L105:P182" si="109">L104</f>
        <v>700</v>
      </c>
      <c r="M105" s="9">
        <f t="shared" si="109"/>
        <v>200</v>
      </c>
      <c r="N105" s="9">
        <v>3</v>
      </c>
      <c r="O105" s="9">
        <f t="shared" si="109"/>
        <v>53</v>
      </c>
      <c r="P105" s="9">
        <f t="shared" si="109"/>
        <v>0</v>
      </c>
      <c r="Q105" s="9">
        <v>0</v>
      </c>
      <c r="R105" s="13">
        <v>0</v>
      </c>
      <c r="S105" s="9">
        <v>0</v>
      </c>
      <c r="T105" s="10">
        <f t="shared" si="89"/>
        <v>956</v>
      </c>
      <c r="U105" s="10">
        <f t="shared" si="56"/>
        <v>8141</v>
      </c>
      <c r="V105" s="9"/>
      <c r="W105" s="9"/>
      <c r="X105" s="12"/>
    </row>
    <row r="106" spans="1:24" ht="21.75" customHeight="1" x14ac:dyDescent="0.25">
      <c r="A106" s="37">
        <v>38596</v>
      </c>
      <c r="B106" s="9">
        <f t="shared" si="107"/>
        <v>5125</v>
      </c>
      <c r="C106" s="35">
        <v>50</v>
      </c>
      <c r="D106" s="10">
        <f t="shared" si="108"/>
        <v>2563</v>
      </c>
      <c r="E106" s="35">
        <v>11</v>
      </c>
      <c r="F106" s="10">
        <f t="shared" si="104"/>
        <v>563.75</v>
      </c>
      <c r="G106" s="35">
        <v>6</v>
      </c>
      <c r="H106" s="10">
        <f t="shared" si="105"/>
        <v>461.28</v>
      </c>
      <c r="I106" s="10">
        <f t="shared" si="88"/>
        <v>384</v>
      </c>
      <c r="J106" s="9"/>
      <c r="K106" s="11">
        <f t="shared" si="103"/>
        <v>9097</v>
      </c>
      <c r="L106" s="9">
        <f t="shared" si="109"/>
        <v>700</v>
      </c>
      <c r="M106" s="9">
        <f t="shared" si="109"/>
        <v>200</v>
      </c>
      <c r="N106" s="9">
        <v>3</v>
      </c>
      <c r="O106" s="9">
        <f t="shared" si="109"/>
        <v>53</v>
      </c>
      <c r="P106" s="9">
        <f t="shared" si="109"/>
        <v>0</v>
      </c>
      <c r="Q106" s="9">
        <v>0</v>
      </c>
      <c r="R106" s="13">
        <v>0</v>
      </c>
      <c r="S106" s="9">
        <v>0</v>
      </c>
      <c r="T106" s="10">
        <f t="shared" si="89"/>
        <v>956</v>
      </c>
      <c r="U106" s="10">
        <f t="shared" si="56"/>
        <v>8141</v>
      </c>
      <c r="V106" s="9"/>
      <c r="W106" s="9"/>
      <c r="X106" s="12"/>
    </row>
    <row r="107" spans="1:24" ht="21.75" customHeight="1" x14ac:dyDescent="0.25">
      <c r="A107" s="37">
        <v>38626</v>
      </c>
      <c r="B107" s="9">
        <f t="shared" si="107"/>
        <v>5125</v>
      </c>
      <c r="C107" s="35">
        <v>50</v>
      </c>
      <c r="D107" s="10">
        <f t="shared" si="108"/>
        <v>2563</v>
      </c>
      <c r="E107" s="35">
        <v>11</v>
      </c>
      <c r="F107" s="10">
        <f t="shared" si="104"/>
        <v>563.75</v>
      </c>
      <c r="G107" s="35">
        <v>6</v>
      </c>
      <c r="H107" s="10">
        <f t="shared" si="105"/>
        <v>461.28</v>
      </c>
      <c r="I107" s="10">
        <f t="shared" si="88"/>
        <v>384</v>
      </c>
      <c r="J107" s="9"/>
      <c r="K107" s="11">
        <f t="shared" si="103"/>
        <v>9097</v>
      </c>
      <c r="L107" s="9">
        <f t="shared" si="109"/>
        <v>700</v>
      </c>
      <c r="M107" s="9">
        <f t="shared" si="109"/>
        <v>200</v>
      </c>
      <c r="N107" s="9">
        <v>3</v>
      </c>
      <c r="O107" s="9">
        <f t="shared" si="109"/>
        <v>53</v>
      </c>
      <c r="P107" s="9">
        <f t="shared" si="109"/>
        <v>0</v>
      </c>
      <c r="Q107" s="9">
        <v>0</v>
      </c>
      <c r="R107" s="13">
        <v>0</v>
      </c>
      <c r="S107" s="9">
        <v>0</v>
      </c>
      <c r="T107" s="10">
        <f t="shared" si="89"/>
        <v>956</v>
      </c>
      <c r="U107" s="10">
        <f t="shared" si="56"/>
        <v>8141</v>
      </c>
      <c r="V107" s="9"/>
      <c r="W107" s="9"/>
      <c r="X107" s="12"/>
    </row>
    <row r="108" spans="1:24" ht="21.75" customHeight="1" x14ac:dyDescent="0.25">
      <c r="A108" s="44" t="s">
        <v>45</v>
      </c>
      <c r="B108" s="43"/>
      <c r="C108" s="36"/>
      <c r="D108" s="10"/>
      <c r="E108" s="35"/>
      <c r="F108" s="10"/>
      <c r="G108" s="35"/>
      <c r="H108" s="10"/>
      <c r="I108" s="10"/>
      <c r="J108" s="9">
        <v>2419</v>
      </c>
      <c r="K108" s="11">
        <f t="shared" si="103"/>
        <v>2419</v>
      </c>
      <c r="L108" s="43"/>
      <c r="M108" s="43"/>
      <c r="N108" s="43"/>
      <c r="O108" s="43"/>
      <c r="P108" s="43"/>
      <c r="Q108" s="43"/>
      <c r="R108" s="13">
        <v>0</v>
      </c>
      <c r="S108" s="43"/>
      <c r="T108" s="10">
        <f t="shared" ref="T108" si="110">SUM(L108:S108)</f>
        <v>0</v>
      </c>
      <c r="U108" s="10">
        <f t="shared" si="56"/>
        <v>2419</v>
      </c>
      <c r="V108" s="9"/>
      <c r="W108" s="9"/>
      <c r="X108" s="12"/>
    </row>
    <row r="109" spans="1:24" ht="21.75" customHeight="1" x14ac:dyDescent="0.25">
      <c r="A109" s="37" t="s">
        <v>58</v>
      </c>
      <c r="B109" s="9">
        <v>0</v>
      </c>
      <c r="C109" s="36">
        <v>0</v>
      </c>
      <c r="D109" s="10">
        <f t="shared" ref="D109" si="111">ROUND((B109*C109%),0)</f>
        <v>0</v>
      </c>
      <c r="E109" s="35">
        <v>0</v>
      </c>
      <c r="F109" s="10">
        <f t="shared" ref="F109" si="112">B109*E109%</f>
        <v>0</v>
      </c>
      <c r="G109" s="35">
        <v>0</v>
      </c>
      <c r="H109" s="10">
        <f t="shared" si="105"/>
        <v>0</v>
      </c>
      <c r="I109" s="10">
        <v>0</v>
      </c>
      <c r="J109" s="9">
        <v>0</v>
      </c>
      <c r="K109" s="11">
        <f t="shared" ref="K109" si="113">ROUND((B109+D109+F109+H109+I109+J109),0)</f>
        <v>0</v>
      </c>
      <c r="L109" s="9">
        <f t="shared" ref="L109" si="114">L108</f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13">
        <v>0</v>
      </c>
      <c r="S109" s="9">
        <v>0</v>
      </c>
      <c r="T109" s="10">
        <f t="shared" ref="T109" si="115">SUM(L109:S109)</f>
        <v>0</v>
      </c>
      <c r="U109" s="10">
        <f t="shared" ref="U109" si="116">K109-T109</f>
        <v>0</v>
      </c>
      <c r="V109" s="9"/>
      <c r="W109" s="9"/>
      <c r="X109" s="12"/>
    </row>
    <row r="110" spans="1:24" ht="21.75" customHeight="1" x14ac:dyDescent="0.25">
      <c r="A110" s="37">
        <v>38657</v>
      </c>
      <c r="B110" s="9">
        <f>B107</f>
        <v>5125</v>
      </c>
      <c r="C110" s="35">
        <v>50</v>
      </c>
      <c r="D110" s="10">
        <f t="shared" si="108"/>
        <v>2563</v>
      </c>
      <c r="E110" s="35">
        <v>11</v>
      </c>
      <c r="F110" s="10">
        <f t="shared" si="104"/>
        <v>563.75</v>
      </c>
      <c r="G110" s="35">
        <v>6</v>
      </c>
      <c r="H110" s="10">
        <f t="shared" si="105"/>
        <v>461.28</v>
      </c>
      <c r="I110" s="10">
        <f t="shared" si="88"/>
        <v>384</v>
      </c>
      <c r="J110" s="9"/>
      <c r="K110" s="11">
        <f t="shared" si="103"/>
        <v>9097</v>
      </c>
      <c r="L110" s="9">
        <f>L107</f>
        <v>700</v>
      </c>
      <c r="M110" s="9">
        <f>M107</f>
        <v>200</v>
      </c>
      <c r="N110" s="9">
        <v>3</v>
      </c>
      <c r="O110" s="9">
        <f>O107</f>
        <v>53</v>
      </c>
      <c r="P110" s="9">
        <f>P107</f>
        <v>0</v>
      </c>
      <c r="Q110" s="9">
        <v>0</v>
      </c>
      <c r="R110" s="13">
        <v>0</v>
      </c>
      <c r="S110" s="9">
        <v>0</v>
      </c>
      <c r="T110" s="10">
        <f t="shared" si="89"/>
        <v>956</v>
      </c>
      <c r="U110" s="10">
        <f t="shared" si="56"/>
        <v>8141</v>
      </c>
      <c r="V110" s="9"/>
      <c r="W110" s="9"/>
      <c r="X110" s="12"/>
    </row>
    <row r="111" spans="1:24" ht="21.75" customHeight="1" x14ac:dyDescent="0.25">
      <c r="A111" s="37">
        <v>38687</v>
      </c>
      <c r="B111" s="9">
        <f t="shared" si="107"/>
        <v>5125</v>
      </c>
      <c r="C111" s="35">
        <v>50</v>
      </c>
      <c r="D111" s="10">
        <f t="shared" si="108"/>
        <v>2563</v>
      </c>
      <c r="E111" s="35">
        <v>11</v>
      </c>
      <c r="F111" s="10">
        <f t="shared" si="104"/>
        <v>563.75</v>
      </c>
      <c r="G111" s="35">
        <v>6</v>
      </c>
      <c r="H111" s="10">
        <f t="shared" si="105"/>
        <v>461.28</v>
      </c>
      <c r="I111" s="10">
        <f t="shared" si="88"/>
        <v>384</v>
      </c>
      <c r="J111" s="9"/>
      <c r="K111" s="11">
        <f t="shared" si="103"/>
        <v>9097</v>
      </c>
      <c r="L111" s="9">
        <f t="shared" si="109"/>
        <v>700</v>
      </c>
      <c r="M111" s="9">
        <f t="shared" si="109"/>
        <v>200</v>
      </c>
      <c r="N111" s="9">
        <v>3</v>
      </c>
      <c r="O111" s="9">
        <f t="shared" si="109"/>
        <v>53</v>
      </c>
      <c r="P111" s="9">
        <f t="shared" si="109"/>
        <v>0</v>
      </c>
      <c r="Q111" s="9">
        <v>0</v>
      </c>
      <c r="R111" s="13">
        <v>0</v>
      </c>
      <c r="S111" s="9">
        <v>0</v>
      </c>
      <c r="T111" s="10">
        <f t="shared" si="89"/>
        <v>956</v>
      </c>
      <c r="U111" s="10">
        <f t="shared" si="56"/>
        <v>8141</v>
      </c>
      <c r="V111" s="9"/>
      <c r="W111" s="9"/>
      <c r="X111" s="12"/>
    </row>
    <row r="112" spans="1:24" ht="21.75" customHeight="1" x14ac:dyDescent="0.25">
      <c r="A112" s="37">
        <v>38718</v>
      </c>
      <c r="B112" s="9">
        <f>B111</f>
        <v>5125</v>
      </c>
      <c r="C112" s="35">
        <v>50</v>
      </c>
      <c r="D112" s="10">
        <f t="shared" si="108"/>
        <v>2563</v>
      </c>
      <c r="E112" s="35">
        <v>11</v>
      </c>
      <c r="F112" s="10">
        <f t="shared" si="104"/>
        <v>563.75</v>
      </c>
      <c r="G112" s="35">
        <v>6</v>
      </c>
      <c r="H112" s="10">
        <f t="shared" ref="H112:H120" si="117">(B112+D112)*G112%</f>
        <v>461.28</v>
      </c>
      <c r="I112" s="10">
        <f t="shared" si="88"/>
        <v>384</v>
      </c>
      <c r="J112" s="9"/>
      <c r="K112" s="11">
        <f t="shared" si="103"/>
        <v>9097</v>
      </c>
      <c r="L112" s="9">
        <f>L111</f>
        <v>700</v>
      </c>
      <c r="M112" s="9">
        <f>M111</f>
        <v>200</v>
      </c>
      <c r="N112" s="9">
        <v>3</v>
      </c>
      <c r="O112" s="9">
        <f>O111</f>
        <v>53</v>
      </c>
      <c r="P112" s="9">
        <f>P111</f>
        <v>0</v>
      </c>
      <c r="Q112" s="9">
        <v>0</v>
      </c>
      <c r="R112" s="13">
        <v>0</v>
      </c>
      <c r="S112" s="9">
        <v>0</v>
      </c>
      <c r="T112" s="10">
        <f t="shared" si="89"/>
        <v>956</v>
      </c>
      <c r="U112" s="10">
        <f t="shared" si="56"/>
        <v>8141</v>
      </c>
      <c r="V112" s="9"/>
      <c r="W112" s="9"/>
      <c r="X112" s="12"/>
    </row>
    <row r="113" spans="1:24" ht="21.75" customHeight="1" x14ac:dyDescent="0.25">
      <c r="A113" s="37" t="s">
        <v>66</v>
      </c>
      <c r="B113" s="9"/>
      <c r="C113" s="35"/>
      <c r="D113" s="10">
        <f>(D114-D112)*5</f>
        <v>0</v>
      </c>
      <c r="E113" s="35"/>
      <c r="F113" s="10"/>
      <c r="G113" s="35"/>
      <c r="H113" s="10">
        <f>(H114-H112)*7</f>
        <v>2152.6400000000008</v>
      </c>
      <c r="I113" s="10"/>
      <c r="J113" s="9"/>
      <c r="K113" s="11">
        <f>ROUND((B113+D113+F113+H113+I113+J113),0)</f>
        <v>2153</v>
      </c>
      <c r="L113" s="9">
        <f>K113</f>
        <v>2153</v>
      </c>
      <c r="M113" s="9"/>
      <c r="N113" s="9"/>
      <c r="O113" s="9"/>
      <c r="P113" s="9"/>
      <c r="Q113" s="9"/>
      <c r="R113" s="13">
        <v>0</v>
      </c>
      <c r="S113" s="9"/>
      <c r="T113" s="10">
        <f t="shared" ref="T113" si="118">SUM(L113:S113)</f>
        <v>2153</v>
      </c>
      <c r="U113" s="10">
        <f t="shared" ref="U113" si="119">K113-T113</f>
        <v>0</v>
      </c>
      <c r="V113" s="9"/>
      <c r="W113" s="9"/>
      <c r="X113" s="12"/>
    </row>
    <row r="114" spans="1:24" ht="21.75" customHeight="1" x14ac:dyDescent="0.25">
      <c r="A114" s="37">
        <v>38749</v>
      </c>
      <c r="B114" s="9">
        <f>B112</f>
        <v>5125</v>
      </c>
      <c r="C114" s="35">
        <v>50</v>
      </c>
      <c r="D114" s="10">
        <f t="shared" si="108"/>
        <v>2563</v>
      </c>
      <c r="E114" s="35">
        <v>11</v>
      </c>
      <c r="F114" s="10">
        <f t="shared" si="104"/>
        <v>563.75</v>
      </c>
      <c r="G114" s="35">
        <v>10</v>
      </c>
      <c r="H114" s="10">
        <f t="shared" si="117"/>
        <v>768.80000000000007</v>
      </c>
      <c r="I114" s="10">
        <f t="shared" si="88"/>
        <v>384</v>
      </c>
      <c r="J114" s="9"/>
      <c r="K114" s="11">
        <f t="shared" si="103"/>
        <v>9405</v>
      </c>
      <c r="L114" s="9">
        <f>L112</f>
        <v>700</v>
      </c>
      <c r="M114" s="9">
        <f>M112</f>
        <v>200</v>
      </c>
      <c r="N114" s="9">
        <v>3</v>
      </c>
      <c r="O114" s="9">
        <v>56</v>
      </c>
      <c r="P114" s="9">
        <f>P112</f>
        <v>0</v>
      </c>
      <c r="Q114" s="9">
        <v>0</v>
      </c>
      <c r="R114" s="13">
        <v>0</v>
      </c>
      <c r="S114" s="9">
        <v>0</v>
      </c>
      <c r="T114" s="10">
        <f t="shared" si="89"/>
        <v>959</v>
      </c>
      <c r="U114" s="10">
        <f t="shared" si="56"/>
        <v>8446</v>
      </c>
      <c r="V114" s="9"/>
      <c r="W114" s="9"/>
      <c r="X114" s="12"/>
    </row>
    <row r="115" spans="1:24" ht="21.75" customHeight="1" x14ac:dyDescent="0.25">
      <c r="A115" s="37" t="s">
        <v>60</v>
      </c>
      <c r="B115" s="9">
        <v>0</v>
      </c>
      <c r="C115" s="36">
        <v>0</v>
      </c>
      <c r="D115" s="10">
        <f t="shared" si="108"/>
        <v>0</v>
      </c>
      <c r="E115" s="35">
        <v>0</v>
      </c>
      <c r="F115" s="10">
        <f t="shared" si="104"/>
        <v>0</v>
      </c>
      <c r="G115" s="35">
        <v>0</v>
      </c>
      <c r="H115" s="10">
        <f t="shared" si="117"/>
        <v>0</v>
      </c>
      <c r="I115" s="10">
        <v>0</v>
      </c>
      <c r="J115" s="9">
        <v>0</v>
      </c>
      <c r="K115" s="11">
        <f t="shared" si="103"/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13">
        <v>0</v>
      </c>
      <c r="S115" s="9">
        <v>0</v>
      </c>
      <c r="T115" s="10">
        <f t="shared" ref="T115" si="120">SUM(L115:S115)</f>
        <v>0</v>
      </c>
      <c r="U115" s="10">
        <f t="shared" ref="U115" si="121">K115-T115</f>
        <v>0</v>
      </c>
      <c r="V115" s="9"/>
      <c r="W115" s="9"/>
      <c r="X115" s="12"/>
    </row>
    <row r="116" spans="1:24" ht="21.75" customHeight="1" x14ac:dyDescent="0.25">
      <c r="A116" s="37">
        <v>38777</v>
      </c>
      <c r="B116" s="9">
        <f>B114</f>
        <v>5125</v>
      </c>
      <c r="C116" s="35">
        <v>50</v>
      </c>
      <c r="D116" s="10">
        <f t="shared" si="108"/>
        <v>2563</v>
      </c>
      <c r="E116" s="35">
        <v>11</v>
      </c>
      <c r="F116" s="10">
        <f t="shared" si="104"/>
        <v>563.75</v>
      </c>
      <c r="G116" s="35">
        <v>10</v>
      </c>
      <c r="H116" s="10">
        <f t="shared" si="117"/>
        <v>768.80000000000007</v>
      </c>
      <c r="I116" s="10">
        <f t="shared" si="88"/>
        <v>384</v>
      </c>
      <c r="J116" s="9"/>
      <c r="K116" s="11">
        <f t="shared" si="103"/>
        <v>9405</v>
      </c>
      <c r="L116" s="9">
        <f>L114</f>
        <v>700</v>
      </c>
      <c r="M116" s="9">
        <v>400</v>
      </c>
      <c r="N116" s="9">
        <v>3</v>
      </c>
      <c r="O116" s="9">
        <f>O114</f>
        <v>56</v>
      </c>
      <c r="P116" s="9">
        <f>P114</f>
        <v>0</v>
      </c>
      <c r="Q116" s="9">
        <v>0</v>
      </c>
      <c r="R116" s="13">
        <v>0</v>
      </c>
      <c r="S116" s="9">
        <v>0</v>
      </c>
      <c r="T116" s="10">
        <f t="shared" si="89"/>
        <v>1159</v>
      </c>
      <c r="U116" s="10">
        <f t="shared" si="56"/>
        <v>8246</v>
      </c>
      <c r="V116" s="9"/>
      <c r="W116" s="9"/>
      <c r="X116" s="12"/>
    </row>
    <row r="117" spans="1:24" ht="21.75" customHeight="1" x14ac:dyDescent="0.25">
      <c r="A117" s="37">
        <v>38808</v>
      </c>
      <c r="B117" s="9">
        <v>5250</v>
      </c>
      <c r="C117" s="35">
        <v>50</v>
      </c>
      <c r="D117" s="10">
        <f t="shared" si="108"/>
        <v>2625</v>
      </c>
      <c r="E117" s="35">
        <v>11</v>
      </c>
      <c r="F117" s="10">
        <f t="shared" si="104"/>
        <v>577.5</v>
      </c>
      <c r="G117" s="35">
        <v>10</v>
      </c>
      <c r="H117" s="10">
        <f t="shared" si="117"/>
        <v>787.5</v>
      </c>
      <c r="I117" s="10">
        <f t="shared" si="88"/>
        <v>394</v>
      </c>
      <c r="J117" s="9"/>
      <c r="K117" s="11">
        <f t="shared" si="103"/>
        <v>9634</v>
      </c>
      <c r="L117" s="9">
        <f t="shared" si="109"/>
        <v>700</v>
      </c>
      <c r="M117" s="9">
        <f t="shared" si="109"/>
        <v>400</v>
      </c>
      <c r="N117" s="9">
        <v>5</v>
      </c>
      <c r="O117" s="9">
        <f t="shared" si="109"/>
        <v>56</v>
      </c>
      <c r="P117" s="9">
        <f t="shared" si="109"/>
        <v>0</v>
      </c>
      <c r="Q117" s="9">
        <v>0</v>
      </c>
      <c r="R117" s="13">
        <v>0</v>
      </c>
      <c r="S117" s="9">
        <v>150</v>
      </c>
      <c r="T117" s="10">
        <f t="shared" si="89"/>
        <v>1311</v>
      </c>
      <c r="U117" s="10">
        <f t="shared" si="56"/>
        <v>8323</v>
      </c>
      <c r="V117" s="9"/>
      <c r="W117" s="9"/>
      <c r="X117" s="12"/>
    </row>
    <row r="118" spans="1:24" ht="21.75" customHeight="1" x14ac:dyDescent="0.25">
      <c r="A118" s="37">
        <v>38838</v>
      </c>
      <c r="B118" s="9">
        <f>B117</f>
        <v>5250</v>
      </c>
      <c r="C118" s="35">
        <v>50</v>
      </c>
      <c r="D118" s="10">
        <f t="shared" si="108"/>
        <v>2625</v>
      </c>
      <c r="E118" s="35">
        <v>11</v>
      </c>
      <c r="F118" s="10">
        <f t="shared" si="104"/>
        <v>577.5</v>
      </c>
      <c r="G118" s="35">
        <v>10</v>
      </c>
      <c r="H118" s="10">
        <f t="shared" si="117"/>
        <v>787.5</v>
      </c>
      <c r="I118" s="10">
        <f t="shared" si="88"/>
        <v>394</v>
      </c>
      <c r="J118" s="9"/>
      <c r="K118" s="11">
        <f t="shared" si="103"/>
        <v>9634</v>
      </c>
      <c r="L118" s="9">
        <f t="shared" si="109"/>
        <v>700</v>
      </c>
      <c r="M118" s="9">
        <f t="shared" si="109"/>
        <v>400</v>
      </c>
      <c r="N118" s="9">
        <v>5</v>
      </c>
      <c r="O118" s="9">
        <f t="shared" si="109"/>
        <v>56</v>
      </c>
      <c r="P118" s="9">
        <f t="shared" si="109"/>
        <v>0</v>
      </c>
      <c r="Q118" s="9">
        <v>0</v>
      </c>
      <c r="R118" s="13">
        <v>0</v>
      </c>
      <c r="S118" s="9">
        <v>0</v>
      </c>
      <c r="T118" s="10">
        <f t="shared" si="89"/>
        <v>1161</v>
      </c>
      <c r="U118" s="10">
        <f t="shared" si="56"/>
        <v>8473</v>
      </c>
      <c r="V118" s="9"/>
      <c r="W118" s="9"/>
      <c r="X118" s="12"/>
    </row>
    <row r="119" spans="1:24" ht="21.75" customHeight="1" x14ac:dyDescent="0.25">
      <c r="A119" s="37">
        <v>38869</v>
      </c>
      <c r="B119" s="9">
        <f>B118</f>
        <v>5250</v>
      </c>
      <c r="C119" s="35">
        <v>50</v>
      </c>
      <c r="D119" s="10">
        <f t="shared" si="108"/>
        <v>2625</v>
      </c>
      <c r="E119" s="35">
        <v>11</v>
      </c>
      <c r="F119" s="10">
        <f t="shared" si="104"/>
        <v>577.5</v>
      </c>
      <c r="G119" s="35">
        <v>10</v>
      </c>
      <c r="H119" s="10">
        <f t="shared" si="117"/>
        <v>787.5</v>
      </c>
      <c r="I119" s="10">
        <f t="shared" si="88"/>
        <v>394</v>
      </c>
      <c r="J119" s="9"/>
      <c r="K119" s="11">
        <f t="shared" si="103"/>
        <v>9634</v>
      </c>
      <c r="L119" s="9">
        <f t="shared" si="109"/>
        <v>700</v>
      </c>
      <c r="M119" s="9">
        <f t="shared" si="109"/>
        <v>400</v>
      </c>
      <c r="N119" s="9">
        <v>5</v>
      </c>
      <c r="O119" s="9">
        <f t="shared" si="109"/>
        <v>56</v>
      </c>
      <c r="P119" s="9">
        <f t="shared" si="109"/>
        <v>0</v>
      </c>
      <c r="Q119" s="9">
        <v>0</v>
      </c>
      <c r="R119" s="13">
        <v>0</v>
      </c>
      <c r="S119" s="9">
        <v>0</v>
      </c>
      <c r="T119" s="10">
        <f t="shared" si="89"/>
        <v>1161</v>
      </c>
      <c r="U119" s="10">
        <f t="shared" si="56"/>
        <v>8473</v>
      </c>
      <c r="V119" s="9"/>
      <c r="W119" s="9"/>
      <c r="X119" s="12"/>
    </row>
    <row r="120" spans="1:24" ht="21.75" customHeight="1" x14ac:dyDescent="0.25">
      <c r="A120" s="37">
        <v>38899</v>
      </c>
      <c r="B120" s="9">
        <f>B119</f>
        <v>5250</v>
      </c>
      <c r="C120" s="35">
        <v>50</v>
      </c>
      <c r="D120" s="10">
        <f t="shared" si="108"/>
        <v>2625</v>
      </c>
      <c r="E120" s="35">
        <v>11</v>
      </c>
      <c r="F120" s="10">
        <f t="shared" si="104"/>
        <v>577.5</v>
      </c>
      <c r="G120" s="35">
        <v>10</v>
      </c>
      <c r="H120" s="10">
        <f t="shared" si="117"/>
        <v>787.5</v>
      </c>
      <c r="I120" s="10">
        <f t="shared" si="88"/>
        <v>394</v>
      </c>
      <c r="J120" s="9"/>
      <c r="K120" s="11">
        <f t="shared" si="103"/>
        <v>9634</v>
      </c>
      <c r="L120" s="9">
        <f t="shared" si="109"/>
        <v>700</v>
      </c>
      <c r="M120" s="9">
        <f t="shared" si="109"/>
        <v>400</v>
      </c>
      <c r="N120" s="9">
        <v>5</v>
      </c>
      <c r="O120" s="9">
        <f t="shared" si="109"/>
        <v>56</v>
      </c>
      <c r="P120" s="9">
        <f t="shared" si="109"/>
        <v>0</v>
      </c>
      <c r="Q120" s="9">
        <v>0</v>
      </c>
      <c r="R120" s="13">
        <v>0</v>
      </c>
      <c r="S120" s="9">
        <v>0</v>
      </c>
      <c r="T120" s="10">
        <f t="shared" si="89"/>
        <v>1161</v>
      </c>
      <c r="U120" s="10">
        <f t="shared" si="56"/>
        <v>8473</v>
      </c>
      <c r="V120" s="9"/>
      <c r="W120" s="9"/>
      <c r="X120" s="12"/>
    </row>
    <row r="121" spans="1:24" ht="21.75" customHeight="1" x14ac:dyDescent="0.25">
      <c r="A121" s="37" t="s">
        <v>50</v>
      </c>
      <c r="B121" s="9"/>
      <c r="C121" s="35"/>
      <c r="D121" s="10">
        <f>(D122-D120)*5</f>
        <v>0</v>
      </c>
      <c r="E121" s="35"/>
      <c r="F121" s="10"/>
      <c r="G121" s="35"/>
      <c r="H121" s="10">
        <f>(H122-H120)*7</f>
        <v>1653.75</v>
      </c>
      <c r="I121" s="10"/>
      <c r="J121" s="9"/>
      <c r="K121" s="11">
        <f>ROUND((B121+D121+F121+H121+I121+J121),0)</f>
        <v>1654</v>
      </c>
      <c r="L121" s="9">
        <f>K121</f>
        <v>1654</v>
      </c>
      <c r="M121" s="9"/>
      <c r="N121" s="9"/>
      <c r="O121" s="9"/>
      <c r="P121" s="9"/>
      <c r="Q121" s="9"/>
      <c r="R121" s="13">
        <v>0</v>
      </c>
      <c r="S121" s="9"/>
      <c r="T121" s="10">
        <f t="shared" ref="T121" si="122">SUM(L121:S121)</f>
        <v>1654</v>
      </c>
      <c r="U121" s="10">
        <f t="shared" si="56"/>
        <v>0</v>
      </c>
      <c r="V121" s="9"/>
      <c r="W121" s="9"/>
      <c r="X121" s="12"/>
    </row>
    <row r="122" spans="1:24" ht="21.75" customHeight="1" x14ac:dyDescent="0.25">
      <c r="A122" s="39">
        <v>38930</v>
      </c>
      <c r="B122" s="13">
        <f>B120</f>
        <v>5250</v>
      </c>
      <c r="C122" s="35">
        <v>50</v>
      </c>
      <c r="D122" s="10">
        <f t="shared" si="108"/>
        <v>2625</v>
      </c>
      <c r="E122" s="35">
        <v>11</v>
      </c>
      <c r="F122" s="10">
        <f t="shared" si="104"/>
        <v>577.5</v>
      </c>
      <c r="G122" s="35">
        <v>13</v>
      </c>
      <c r="H122" s="10">
        <f t="shared" ref="H122" si="123">(B122+D122)*G122%</f>
        <v>1023.75</v>
      </c>
      <c r="I122" s="10">
        <f t="shared" si="88"/>
        <v>394</v>
      </c>
      <c r="J122" s="13"/>
      <c r="K122" s="11">
        <f t="shared" si="103"/>
        <v>9870</v>
      </c>
      <c r="L122" s="9">
        <f>L120</f>
        <v>700</v>
      </c>
      <c r="M122" s="9">
        <f>M120</f>
        <v>400</v>
      </c>
      <c r="N122" s="9">
        <v>5</v>
      </c>
      <c r="O122" s="9">
        <f>O120</f>
        <v>56</v>
      </c>
      <c r="P122" s="9">
        <f>P120</f>
        <v>0</v>
      </c>
      <c r="Q122" s="13">
        <v>0</v>
      </c>
      <c r="R122" s="13">
        <v>0</v>
      </c>
      <c r="S122" s="13">
        <v>0</v>
      </c>
      <c r="T122" s="10">
        <f t="shared" si="89"/>
        <v>1161</v>
      </c>
      <c r="U122" s="10">
        <f t="shared" si="56"/>
        <v>8709</v>
      </c>
      <c r="V122" s="13"/>
      <c r="W122" s="13"/>
      <c r="X122" s="14"/>
    </row>
    <row r="123" spans="1:24" ht="21.75" customHeight="1" x14ac:dyDescent="0.25">
      <c r="A123" s="37">
        <v>38961</v>
      </c>
      <c r="B123" s="9">
        <f>B122</f>
        <v>5250</v>
      </c>
      <c r="C123" s="35">
        <v>50</v>
      </c>
      <c r="D123" s="10">
        <f t="shared" si="108"/>
        <v>2625</v>
      </c>
      <c r="E123" s="35">
        <v>11</v>
      </c>
      <c r="F123" s="10">
        <f t="shared" si="104"/>
        <v>577.5</v>
      </c>
      <c r="G123" s="35">
        <v>13</v>
      </c>
      <c r="H123" s="10">
        <f>ROUNDUP((B123+D123)*G123%,0)</f>
        <v>1024</v>
      </c>
      <c r="I123" s="10">
        <f t="shared" si="88"/>
        <v>394</v>
      </c>
      <c r="J123" s="9"/>
      <c r="K123" s="11">
        <f t="shared" si="103"/>
        <v>9871</v>
      </c>
      <c r="L123" s="9">
        <f t="shared" si="109"/>
        <v>700</v>
      </c>
      <c r="M123" s="9">
        <f t="shared" si="109"/>
        <v>400</v>
      </c>
      <c r="N123" s="9">
        <v>5</v>
      </c>
      <c r="O123" s="9">
        <v>59</v>
      </c>
      <c r="P123" s="9">
        <f t="shared" si="109"/>
        <v>0</v>
      </c>
      <c r="Q123" s="9">
        <v>0</v>
      </c>
      <c r="R123" s="13">
        <v>0</v>
      </c>
      <c r="S123" s="9">
        <v>0</v>
      </c>
      <c r="T123" s="10">
        <f t="shared" si="89"/>
        <v>1164</v>
      </c>
      <c r="U123" s="10">
        <f t="shared" si="56"/>
        <v>8707</v>
      </c>
      <c r="V123" s="9"/>
      <c r="W123" s="9"/>
      <c r="X123" s="12"/>
    </row>
    <row r="124" spans="1:24" ht="21.75" customHeight="1" x14ac:dyDescent="0.25">
      <c r="A124" s="37" t="s">
        <v>26</v>
      </c>
      <c r="B124" s="9"/>
      <c r="C124" s="35"/>
      <c r="D124" s="10">
        <f>(D125-D123)*5</f>
        <v>0</v>
      </c>
      <c r="E124" s="35"/>
      <c r="F124" s="10"/>
      <c r="G124" s="35"/>
      <c r="H124" s="10">
        <f>(H125-H123)*3</f>
        <v>1182</v>
      </c>
      <c r="I124" s="10"/>
      <c r="J124" s="9"/>
      <c r="K124" s="11">
        <f>ROUND((B124+D124+F124+H124+I124+J124),0)</f>
        <v>1182</v>
      </c>
      <c r="L124" s="9">
        <f>K124</f>
        <v>1182</v>
      </c>
      <c r="M124" s="9"/>
      <c r="N124" s="9"/>
      <c r="O124" s="9"/>
      <c r="P124" s="9"/>
      <c r="Q124" s="9"/>
      <c r="R124" s="13">
        <v>0</v>
      </c>
      <c r="S124" s="9"/>
      <c r="T124" s="10">
        <f t="shared" ref="T124" si="124">SUM(L124:S124)</f>
        <v>1182</v>
      </c>
      <c r="U124" s="10">
        <f t="shared" ref="U124" si="125">K124-T124</f>
        <v>0</v>
      </c>
      <c r="V124" s="9"/>
      <c r="W124" s="9"/>
      <c r="X124" s="12"/>
    </row>
    <row r="125" spans="1:24" ht="21.75" customHeight="1" x14ac:dyDescent="0.25">
      <c r="A125" s="37">
        <v>38991</v>
      </c>
      <c r="B125" s="9">
        <f>B123</f>
        <v>5250</v>
      </c>
      <c r="C125" s="35">
        <v>50</v>
      </c>
      <c r="D125" s="10">
        <f t="shared" si="108"/>
        <v>2625</v>
      </c>
      <c r="E125" s="35">
        <v>11</v>
      </c>
      <c r="F125" s="10">
        <f t="shared" si="104"/>
        <v>577.5</v>
      </c>
      <c r="G125" s="35">
        <v>18</v>
      </c>
      <c r="H125" s="10">
        <f t="shared" ref="H125:H129" si="126">ROUNDUP((B125+D125)*G125%,0)</f>
        <v>1418</v>
      </c>
      <c r="I125" s="10">
        <f t="shared" si="88"/>
        <v>394</v>
      </c>
      <c r="J125" s="9"/>
      <c r="K125" s="11">
        <f t="shared" si="103"/>
        <v>10265</v>
      </c>
      <c r="L125" s="9">
        <f>L123</f>
        <v>700</v>
      </c>
      <c r="M125" s="9">
        <f>M123</f>
        <v>400</v>
      </c>
      <c r="N125" s="9">
        <v>5</v>
      </c>
      <c r="O125" s="9">
        <f>O123</f>
        <v>59</v>
      </c>
      <c r="P125" s="9">
        <f>P123</f>
        <v>0</v>
      </c>
      <c r="Q125" s="9">
        <v>0</v>
      </c>
      <c r="R125" s="13">
        <v>0</v>
      </c>
      <c r="S125" s="9">
        <v>0</v>
      </c>
      <c r="T125" s="10">
        <f t="shared" si="89"/>
        <v>1164</v>
      </c>
      <c r="U125" s="10">
        <f t="shared" si="56"/>
        <v>9101</v>
      </c>
      <c r="V125" s="9"/>
      <c r="W125" s="9"/>
      <c r="X125" s="12"/>
    </row>
    <row r="126" spans="1:24" ht="21.75" customHeight="1" x14ac:dyDescent="0.25">
      <c r="A126" s="44" t="s">
        <v>45</v>
      </c>
      <c r="B126" s="43"/>
      <c r="C126" s="36"/>
      <c r="D126" s="10"/>
      <c r="E126" s="35"/>
      <c r="F126" s="10"/>
      <c r="G126" s="35"/>
      <c r="H126" s="10"/>
      <c r="I126" s="10"/>
      <c r="J126" s="9">
        <v>2419</v>
      </c>
      <c r="K126" s="11">
        <f t="shared" si="103"/>
        <v>2419</v>
      </c>
      <c r="L126" s="43"/>
      <c r="M126" s="43"/>
      <c r="N126" s="43"/>
      <c r="O126" s="43"/>
      <c r="P126" s="43"/>
      <c r="Q126" s="43"/>
      <c r="R126" s="13">
        <v>0</v>
      </c>
      <c r="S126" s="43"/>
      <c r="T126" s="10">
        <f t="shared" ref="T126" si="127">SUM(L126:S126)</f>
        <v>0</v>
      </c>
      <c r="U126" s="10">
        <f t="shared" si="56"/>
        <v>2419</v>
      </c>
      <c r="V126" s="9"/>
      <c r="W126" s="9"/>
      <c r="X126" s="12"/>
    </row>
    <row r="127" spans="1:24" ht="21.75" customHeight="1" x14ac:dyDescent="0.25">
      <c r="A127" s="37" t="s">
        <v>58</v>
      </c>
      <c r="B127" s="9">
        <v>0</v>
      </c>
      <c r="C127" s="36">
        <v>0</v>
      </c>
      <c r="D127" s="10">
        <f t="shared" si="108"/>
        <v>0</v>
      </c>
      <c r="E127" s="35">
        <v>0</v>
      </c>
      <c r="F127" s="10">
        <f t="shared" si="104"/>
        <v>0</v>
      </c>
      <c r="G127" s="35">
        <v>0</v>
      </c>
      <c r="H127" s="10">
        <f t="shared" ref="H127" si="128">(B127+D127)*G127%</f>
        <v>0</v>
      </c>
      <c r="I127" s="10">
        <v>0</v>
      </c>
      <c r="J127" s="9">
        <v>0</v>
      </c>
      <c r="K127" s="11">
        <f t="shared" si="103"/>
        <v>0</v>
      </c>
      <c r="L127" s="9">
        <f t="shared" ref="L127" si="129">L126</f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13">
        <v>0</v>
      </c>
      <c r="S127" s="9">
        <v>0</v>
      </c>
      <c r="T127" s="10">
        <f t="shared" ref="T127" si="130">SUM(L127:S127)</f>
        <v>0</v>
      </c>
      <c r="U127" s="10">
        <f t="shared" si="56"/>
        <v>0</v>
      </c>
      <c r="V127" s="9"/>
      <c r="W127" s="9"/>
      <c r="X127" s="12"/>
    </row>
    <row r="128" spans="1:24" ht="21.75" customHeight="1" x14ac:dyDescent="0.25">
      <c r="A128" s="37">
        <v>39022</v>
      </c>
      <c r="B128" s="9">
        <f>B125</f>
        <v>5250</v>
      </c>
      <c r="C128" s="35">
        <v>50</v>
      </c>
      <c r="D128" s="10">
        <f t="shared" si="108"/>
        <v>2625</v>
      </c>
      <c r="E128" s="35">
        <v>11</v>
      </c>
      <c r="F128" s="10">
        <f t="shared" si="104"/>
        <v>577.5</v>
      </c>
      <c r="G128" s="35">
        <v>18</v>
      </c>
      <c r="H128" s="10">
        <f t="shared" si="126"/>
        <v>1418</v>
      </c>
      <c r="I128" s="10">
        <f t="shared" si="88"/>
        <v>394</v>
      </c>
      <c r="J128" s="9"/>
      <c r="K128" s="11">
        <f t="shared" si="103"/>
        <v>10265</v>
      </c>
      <c r="L128" s="9">
        <f>L125</f>
        <v>700</v>
      </c>
      <c r="M128" s="9">
        <f>M125</f>
        <v>400</v>
      </c>
      <c r="N128" s="9">
        <v>5</v>
      </c>
      <c r="O128" s="9">
        <f>O125</f>
        <v>59</v>
      </c>
      <c r="P128" s="9">
        <f>P125</f>
        <v>0</v>
      </c>
      <c r="Q128" s="9">
        <v>0</v>
      </c>
      <c r="R128" s="13">
        <v>0</v>
      </c>
      <c r="S128" s="9">
        <v>0</v>
      </c>
      <c r="T128" s="10">
        <f t="shared" si="89"/>
        <v>1164</v>
      </c>
      <c r="U128" s="10">
        <f t="shared" si="56"/>
        <v>9101</v>
      </c>
      <c r="V128" s="9"/>
      <c r="W128" s="9"/>
      <c r="X128" s="12"/>
    </row>
    <row r="129" spans="1:24" s="15" customFormat="1" ht="21.75" customHeight="1" x14ac:dyDescent="0.25">
      <c r="A129" s="39">
        <v>39052</v>
      </c>
      <c r="B129" s="13">
        <f>B128</f>
        <v>5250</v>
      </c>
      <c r="C129" s="35">
        <v>50</v>
      </c>
      <c r="D129" s="10">
        <f t="shared" si="108"/>
        <v>2625</v>
      </c>
      <c r="E129" s="35">
        <v>11</v>
      </c>
      <c r="F129" s="10">
        <f t="shared" si="104"/>
        <v>577.5</v>
      </c>
      <c r="G129" s="35">
        <v>18</v>
      </c>
      <c r="H129" s="10">
        <f t="shared" si="126"/>
        <v>1418</v>
      </c>
      <c r="I129" s="10">
        <f t="shared" si="88"/>
        <v>394</v>
      </c>
      <c r="J129" s="13"/>
      <c r="K129" s="11">
        <f t="shared" si="103"/>
        <v>10265</v>
      </c>
      <c r="L129" s="9">
        <f t="shared" si="109"/>
        <v>700</v>
      </c>
      <c r="M129" s="9">
        <f t="shared" si="109"/>
        <v>400</v>
      </c>
      <c r="N129" s="9">
        <v>5</v>
      </c>
      <c r="O129" s="9">
        <f t="shared" si="109"/>
        <v>59</v>
      </c>
      <c r="P129" s="9">
        <f t="shared" si="109"/>
        <v>0</v>
      </c>
      <c r="Q129" s="13">
        <v>0</v>
      </c>
      <c r="R129" s="13">
        <v>0</v>
      </c>
      <c r="S129" s="13">
        <v>0</v>
      </c>
      <c r="T129" s="10">
        <f t="shared" si="89"/>
        <v>1164</v>
      </c>
      <c r="U129" s="10">
        <f t="shared" si="56"/>
        <v>9101</v>
      </c>
      <c r="V129" s="13"/>
      <c r="W129" s="13"/>
      <c r="X129" s="14"/>
    </row>
    <row r="130" spans="1:24" s="16" customFormat="1" ht="21.75" customHeight="1" x14ac:dyDescent="0.25">
      <c r="A130" s="39">
        <v>39083</v>
      </c>
      <c r="B130" s="13">
        <f>B129</f>
        <v>5250</v>
      </c>
      <c r="C130" s="35">
        <v>50</v>
      </c>
      <c r="D130" s="10">
        <f t="shared" si="108"/>
        <v>2625</v>
      </c>
      <c r="E130" s="35">
        <v>11</v>
      </c>
      <c r="F130" s="10">
        <f t="shared" si="104"/>
        <v>577.5</v>
      </c>
      <c r="G130" s="35">
        <v>18</v>
      </c>
      <c r="H130" s="10">
        <f t="shared" ref="H130:H135" si="131">(B130+D130)*G130%</f>
        <v>1417.5</v>
      </c>
      <c r="I130" s="10">
        <f t="shared" si="88"/>
        <v>394</v>
      </c>
      <c r="J130" s="13"/>
      <c r="K130" s="11">
        <f>ROUND((B130+D130+F130+H130+I130+J130),0)</f>
        <v>10264</v>
      </c>
      <c r="L130" s="9">
        <f>L129</f>
        <v>700</v>
      </c>
      <c r="M130" s="9">
        <f>M129</f>
        <v>400</v>
      </c>
      <c r="N130" s="9">
        <v>5</v>
      </c>
      <c r="O130" s="9">
        <f>O129</f>
        <v>59</v>
      </c>
      <c r="P130" s="9">
        <f>P129</f>
        <v>0</v>
      </c>
      <c r="Q130" s="13">
        <v>0</v>
      </c>
      <c r="R130" s="13">
        <v>0</v>
      </c>
      <c r="S130" s="13">
        <v>0</v>
      </c>
      <c r="T130" s="10">
        <f t="shared" si="89"/>
        <v>1164</v>
      </c>
      <c r="U130" s="10">
        <f t="shared" si="56"/>
        <v>9100</v>
      </c>
      <c r="V130" s="13"/>
      <c r="W130" s="13"/>
      <c r="X130" s="14"/>
    </row>
    <row r="131" spans="1:24" s="16" customFormat="1" ht="21.75" customHeight="1" x14ac:dyDescent="0.25">
      <c r="A131" s="39">
        <v>39114</v>
      </c>
      <c r="B131" s="13">
        <f>B130</f>
        <v>5250</v>
      </c>
      <c r="C131" s="35">
        <v>50</v>
      </c>
      <c r="D131" s="10">
        <f t="shared" si="108"/>
        <v>2625</v>
      </c>
      <c r="E131" s="35">
        <v>0</v>
      </c>
      <c r="F131" s="10">
        <f t="shared" si="104"/>
        <v>0</v>
      </c>
      <c r="G131" s="35">
        <v>29</v>
      </c>
      <c r="H131" s="10">
        <f t="shared" si="131"/>
        <v>2283.75</v>
      </c>
      <c r="I131" s="10">
        <f t="shared" si="88"/>
        <v>394</v>
      </c>
      <c r="J131" s="13"/>
      <c r="K131" s="11">
        <f t="shared" ref="K131:K135" si="132">ROUND((B131+D131+F131+H131+I131+J131),0)</f>
        <v>10553</v>
      </c>
      <c r="L131" s="9">
        <f t="shared" si="109"/>
        <v>700</v>
      </c>
      <c r="M131" s="9">
        <f t="shared" si="109"/>
        <v>400</v>
      </c>
      <c r="N131" s="9">
        <v>5</v>
      </c>
      <c r="O131" s="9">
        <v>62</v>
      </c>
      <c r="P131" s="9">
        <f t="shared" si="109"/>
        <v>0</v>
      </c>
      <c r="Q131" s="13">
        <v>0</v>
      </c>
      <c r="R131" s="13">
        <v>0</v>
      </c>
      <c r="S131" s="13">
        <v>0</v>
      </c>
      <c r="T131" s="10">
        <f t="shared" si="89"/>
        <v>1167</v>
      </c>
      <c r="U131" s="10">
        <f t="shared" si="56"/>
        <v>9386</v>
      </c>
      <c r="V131" s="13"/>
      <c r="W131" s="13"/>
      <c r="X131" s="14"/>
    </row>
    <row r="132" spans="1:24" ht="21.75" customHeight="1" x14ac:dyDescent="0.25">
      <c r="A132" s="37" t="s">
        <v>67</v>
      </c>
      <c r="B132" s="9"/>
      <c r="C132" s="35"/>
      <c r="D132" s="10">
        <f>(D134-D131)*5</f>
        <v>0</v>
      </c>
      <c r="E132" s="35"/>
      <c r="F132" s="10"/>
      <c r="G132" s="35"/>
      <c r="H132" s="10">
        <f>(H134-H131)*2</f>
        <v>945</v>
      </c>
      <c r="I132" s="10"/>
      <c r="J132" s="9"/>
      <c r="K132" s="11">
        <f>ROUND((B132+D132+F132+H132+I132+J132),0)</f>
        <v>945</v>
      </c>
      <c r="L132" s="9">
        <f>K132</f>
        <v>945</v>
      </c>
      <c r="M132" s="9"/>
      <c r="N132" s="9"/>
      <c r="O132" s="9"/>
      <c r="P132" s="9"/>
      <c r="Q132" s="9"/>
      <c r="R132" s="13">
        <v>0</v>
      </c>
      <c r="S132" s="9"/>
      <c r="T132" s="10">
        <f t="shared" ref="T132" si="133">SUM(L132:S132)</f>
        <v>945</v>
      </c>
      <c r="U132" s="10">
        <f t="shared" si="56"/>
        <v>0</v>
      </c>
      <c r="V132" s="9"/>
      <c r="W132" s="9"/>
      <c r="X132" s="12"/>
    </row>
    <row r="133" spans="1:24" ht="21.75" customHeight="1" x14ac:dyDescent="0.25">
      <c r="A133" s="37" t="s">
        <v>60</v>
      </c>
      <c r="B133" s="9">
        <v>0</v>
      </c>
      <c r="C133" s="36">
        <v>0</v>
      </c>
      <c r="D133" s="10">
        <f t="shared" ref="D133" si="134">ROUND((B133*C133%),0)</f>
        <v>0</v>
      </c>
      <c r="E133" s="35">
        <v>0</v>
      </c>
      <c r="F133" s="10">
        <f t="shared" ref="F133" si="135">B133*E133%</f>
        <v>0</v>
      </c>
      <c r="G133" s="35">
        <v>0</v>
      </c>
      <c r="H133" s="10">
        <f t="shared" ref="H133" si="136">(B133+D133)*G133%</f>
        <v>0</v>
      </c>
      <c r="I133" s="10">
        <v>0</v>
      </c>
      <c r="J133" s="9">
        <v>0</v>
      </c>
      <c r="K133" s="11">
        <f t="shared" ref="K133" si="137">ROUND((B133+D133+F133+H133+I133+J133),0)</f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13">
        <v>0</v>
      </c>
      <c r="S133" s="9">
        <v>0</v>
      </c>
      <c r="T133" s="10">
        <f t="shared" ref="T133" si="138">SUM(L133:S133)</f>
        <v>0</v>
      </c>
      <c r="U133" s="10">
        <f t="shared" si="56"/>
        <v>0</v>
      </c>
      <c r="V133" s="9"/>
      <c r="W133" s="9"/>
      <c r="X133" s="12"/>
    </row>
    <row r="134" spans="1:24" ht="21.75" customHeight="1" x14ac:dyDescent="0.25">
      <c r="A134" s="39">
        <v>39142</v>
      </c>
      <c r="B134" s="13">
        <f>B131</f>
        <v>5250</v>
      </c>
      <c r="C134" s="35">
        <v>50</v>
      </c>
      <c r="D134" s="10">
        <f t="shared" si="108"/>
        <v>2625</v>
      </c>
      <c r="E134" s="35">
        <v>0</v>
      </c>
      <c r="F134" s="10">
        <f t="shared" si="104"/>
        <v>0</v>
      </c>
      <c r="G134" s="35">
        <v>35</v>
      </c>
      <c r="H134" s="10">
        <f t="shared" si="131"/>
        <v>2756.25</v>
      </c>
      <c r="I134" s="10">
        <f t="shared" si="88"/>
        <v>394</v>
      </c>
      <c r="J134" s="13"/>
      <c r="K134" s="11">
        <f t="shared" si="132"/>
        <v>11025</v>
      </c>
      <c r="L134" s="9">
        <f>L131</f>
        <v>700</v>
      </c>
      <c r="M134" s="9">
        <f>M131</f>
        <v>400</v>
      </c>
      <c r="N134" s="9">
        <v>5</v>
      </c>
      <c r="O134" s="9">
        <f>O131</f>
        <v>62</v>
      </c>
      <c r="P134" s="9">
        <f>P131</f>
        <v>0</v>
      </c>
      <c r="Q134" s="13">
        <v>0</v>
      </c>
      <c r="R134" s="13">
        <v>0</v>
      </c>
      <c r="S134" s="13">
        <v>0</v>
      </c>
      <c r="T134" s="10">
        <f t="shared" si="89"/>
        <v>1167</v>
      </c>
      <c r="U134" s="10">
        <f t="shared" si="56"/>
        <v>9858</v>
      </c>
      <c r="V134" s="13"/>
      <c r="W134" s="13"/>
      <c r="X134" s="14"/>
    </row>
    <row r="135" spans="1:24" ht="21.75" customHeight="1" x14ac:dyDescent="0.25">
      <c r="A135" s="39">
        <v>39173</v>
      </c>
      <c r="B135" s="13">
        <v>5375</v>
      </c>
      <c r="C135" s="35">
        <v>50</v>
      </c>
      <c r="D135" s="10">
        <f t="shared" si="108"/>
        <v>2688</v>
      </c>
      <c r="E135" s="35">
        <v>0</v>
      </c>
      <c r="F135" s="10">
        <f t="shared" si="104"/>
        <v>0</v>
      </c>
      <c r="G135" s="35">
        <v>35</v>
      </c>
      <c r="H135" s="10">
        <f t="shared" si="131"/>
        <v>2822.0499999999997</v>
      </c>
      <c r="I135" s="10">
        <f t="shared" si="88"/>
        <v>403</v>
      </c>
      <c r="J135" s="13"/>
      <c r="K135" s="11">
        <f t="shared" si="132"/>
        <v>11288</v>
      </c>
      <c r="L135" s="9">
        <f t="shared" si="109"/>
        <v>700</v>
      </c>
      <c r="M135" s="9">
        <f t="shared" si="109"/>
        <v>400</v>
      </c>
      <c r="N135" s="19">
        <v>4.12</v>
      </c>
      <c r="O135" s="9">
        <f t="shared" si="109"/>
        <v>62</v>
      </c>
      <c r="P135" s="9">
        <f t="shared" si="109"/>
        <v>0</v>
      </c>
      <c r="Q135" s="13">
        <v>0</v>
      </c>
      <c r="R135" s="13">
        <v>0</v>
      </c>
      <c r="S135" s="13">
        <v>200</v>
      </c>
      <c r="T135" s="17">
        <f t="shared" si="89"/>
        <v>1366.12</v>
      </c>
      <c r="U135" s="17">
        <f t="shared" ref="U135:U139" si="139">K135-T135</f>
        <v>9921.880000000001</v>
      </c>
      <c r="V135" s="14"/>
      <c r="W135" s="13"/>
      <c r="X135" s="14"/>
    </row>
    <row r="136" spans="1:24" ht="21.75" customHeight="1" x14ac:dyDescent="0.25">
      <c r="A136" s="39">
        <v>39203</v>
      </c>
      <c r="B136" s="13">
        <f>B135</f>
        <v>5375</v>
      </c>
      <c r="C136" s="35">
        <v>50</v>
      </c>
      <c r="D136" s="10">
        <f t="shared" si="0"/>
        <v>2688</v>
      </c>
      <c r="E136" s="35">
        <v>0</v>
      </c>
      <c r="F136" s="10">
        <f t="shared" si="1"/>
        <v>0</v>
      </c>
      <c r="G136" s="35">
        <v>35</v>
      </c>
      <c r="H136" s="10">
        <f t="shared" si="2"/>
        <v>2822.0499999999997</v>
      </c>
      <c r="I136" s="10">
        <f t="shared" si="88"/>
        <v>403</v>
      </c>
      <c r="J136" s="13"/>
      <c r="K136" s="11">
        <f t="shared" si="4"/>
        <v>11288</v>
      </c>
      <c r="L136" s="9">
        <f t="shared" si="109"/>
        <v>700</v>
      </c>
      <c r="M136" s="9">
        <f t="shared" si="109"/>
        <v>400</v>
      </c>
      <c r="N136" s="19">
        <v>4.12</v>
      </c>
      <c r="O136" s="9">
        <f t="shared" si="109"/>
        <v>62</v>
      </c>
      <c r="P136" s="9">
        <f t="shared" si="109"/>
        <v>0</v>
      </c>
      <c r="Q136" s="13">
        <v>0</v>
      </c>
      <c r="R136" s="13">
        <v>0</v>
      </c>
      <c r="S136" s="13">
        <v>0</v>
      </c>
      <c r="T136" s="17">
        <f t="shared" si="89"/>
        <v>1166.1199999999999</v>
      </c>
      <c r="U136" s="17">
        <f t="shared" si="139"/>
        <v>10121.880000000001</v>
      </c>
      <c r="V136" s="14"/>
      <c r="W136" s="13"/>
      <c r="X136" s="14"/>
    </row>
    <row r="137" spans="1:24" ht="21.75" customHeight="1" x14ac:dyDescent="0.25">
      <c r="A137" s="39">
        <v>39234</v>
      </c>
      <c r="B137" s="13">
        <f>B136</f>
        <v>5375</v>
      </c>
      <c r="C137" s="35">
        <v>50</v>
      </c>
      <c r="D137" s="10">
        <f t="shared" si="0"/>
        <v>2688</v>
      </c>
      <c r="E137" s="35">
        <v>0</v>
      </c>
      <c r="F137" s="10">
        <f t="shared" si="1"/>
        <v>0</v>
      </c>
      <c r="G137" s="35">
        <v>35</v>
      </c>
      <c r="H137" s="10">
        <f t="shared" si="2"/>
        <v>2822.0499999999997</v>
      </c>
      <c r="I137" s="10">
        <f t="shared" si="88"/>
        <v>403</v>
      </c>
      <c r="J137" s="13"/>
      <c r="K137" s="11">
        <f t="shared" si="4"/>
        <v>11288</v>
      </c>
      <c r="L137" s="9">
        <f t="shared" si="109"/>
        <v>700</v>
      </c>
      <c r="M137" s="9">
        <f t="shared" si="109"/>
        <v>400</v>
      </c>
      <c r="N137" s="19">
        <v>4.12</v>
      </c>
      <c r="O137" s="9">
        <f t="shared" si="109"/>
        <v>62</v>
      </c>
      <c r="P137" s="9">
        <f t="shared" si="109"/>
        <v>0</v>
      </c>
      <c r="Q137" s="13">
        <v>0</v>
      </c>
      <c r="R137" s="13">
        <v>0</v>
      </c>
      <c r="S137" s="13">
        <v>0</v>
      </c>
      <c r="T137" s="17">
        <f t="shared" si="89"/>
        <v>1166.1199999999999</v>
      </c>
      <c r="U137" s="17">
        <f t="shared" si="139"/>
        <v>10121.880000000001</v>
      </c>
      <c r="V137" s="18"/>
      <c r="W137" s="13"/>
      <c r="X137" s="14"/>
    </row>
    <row r="138" spans="1:24" ht="21.75" customHeight="1" x14ac:dyDescent="0.25">
      <c r="A138" s="39">
        <v>39264</v>
      </c>
      <c r="B138" s="13">
        <f>B137</f>
        <v>5375</v>
      </c>
      <c r="C138" s="35">
        <v>50</v>
      </c>
      <c r="D138" s="10">
        <f t="shared" si="0"/>
        <v>2688</v>
      </c>
      <c r="E138" s="35">
        <v>0</v>
      </c>
      <c r="F138" s="10">
        <f t="shared" si="1"/>
        <v>0</v>
      </c>
      <c r="G138" s="35">
        <v>35</v>
      </c>
      <c r="H138" s="10">
        <f t="shared" si="2"/>
        <v>2822.0499999999997</v>
      </c>
      <c r="I138" s="10">
        <f t="shared" si="88"/>
        <v>403</v>
      </c>
      <c r="J138" s="13"/>
      <c r="K138" s="11">
        <f t="shared" si="4"/>
        <v>11288</v>
      </c>
      <c r="L138" s="9">
        <f t="shared" si="109"/>
        <v>700</v>
      </c>
      <c r="M138" s="9">
        <f t="shared" si="109"/>
        <v>400</v>
      </c>
      <c r="N138" s="19">
        <v>4.12</v>
      </c>
      <c r="O138" s="9">
        <f t="shared" si="109"/>
        <v>62</v>
      </c>
      <c r="P138" s="9">
        <f t="shared" si="109"/>
        <v>0</v>
      </c>
      <c r="Q138" s="13">
        <v>0</v>
      </c>
      <c r="R138" s="13">
        <v>0</v>
      </c>
      <c r="S138" s="13">
        <v>0</v>
      </c>
      <c r="T138" s="17">
        <f t="shared" si="89"/>
        <v>1166.1199999999999</v>
      </c>
      <c r="U138" s="17">
        <f t="shared" si="139"/>
        <v>10121.880000000001</v>
      </c>
      <c r="V138" s="18"/>
      <c r="W138" s="13"/>
      <c r="X138" s="14"/>
    </row>
    <row r="139" spans="1:24" ht="21.75" customHeight="1" x14ac:dyDescent="0.25">
      <c r="A139" s="37">
        <v>39295</v>
      </c>
      <c r="B139" s="9">
        <f>B138</f>
        <v>5375</v>
      </c>
      <c r="C139" s="35">
        <v>50</v>
      </c>
      <c r="D139" s="10">
        <f t="shared" si="0"/>
        <v>2688</v>
      </c>
      <c r="E139" s="35">
        <v>0</v>
      </c>
      <c r="F139" s="10">
        <f t="shared" si="1"/>
        <v>0</v>
      </c>
      <c r="G139" s="35">
        <v>35</v>
      </c>
      <c r="H139" s="10">
        <f>ROUNDUP((B139+D139)*G139%,0)</f>
        <v>2823</v>
      </c>
      <c r="I139" s="10">
        <f t="shared" si="88"/>
        <v>403</v>
      </c>
      <c r="J139" s="9"/>
      <c r="K139" s="11">
        <f t="shared" si="4"/>
        <v>11289</v>
      </c>
      <c r="L139" s="9">
        <f>L138</f>
        <v>700</v>
      </c>
      <c r="M139" s="9">
        <f>M138</f>
        <v>400</v>
      </c>
      <c r="N139" s="19">
        <v>4.12</v>
      </c>
      <c r="O139" s="9">
        <v>65</v>
      </c>
      <c r="P139" s="9">
        <f>P138</f>
        <v>0</v>
      </c>
      <c r="Q139" s="9">
        <v>0</v>
      </c>
      <c r="R139" s="13">
        <v>0</v>
      </c>
      <c r="S139" s="9">
        <v>0</v>
      </c>
      <c r="T139" s="17">
        <f t="shared" si="89"/>
        <v>1169.1199999999999</v>
      </c>
      <c r="U139" s="17">
        <f t="shared" si="139"/>
        <v>10119.880000000001</v>
      </c>
      <c r="V139" s="18"/>
      <c r="W139" s="9"/>
      <c r="X139" s="12"/>
    </row>
    <row r="140" spans="1:24" ht="21.75" customHeight="1" x14ac:dyDescent="0.25">
      <c r="A140" s="37">
        <v>39326</v>
      </c>
      <c r="B140" s="9">
        <f t="shared" ref="B140:B148" si="140">B139</f>
        <v>5375</v>
      </c>
      <c r="C140" s="35">
        <v>50</v>
      </c>
      <c r="D140" s="10">
        <f t="shared" si="0"/>
        <v>2688</v>
      </c>
      <c r="E140" s="35">
        <v>0</v>
      </c>
      <c r="F140" s="10">
        <f t="shared" si="1"/>
        <v>0</v>
      </c>
      <c r="G140" s="35">
        <v>35</v>
      </c>
      <c r="H140" s="10">
        <f t="shared" ref="H140" si="141">ROUNDUP((B140+D140)*G140%,0)</f>
        <v>2823</v>
      </c>
      <c r="I140" s="10">
        <f t="shared" si="88"/>
        <v>403</v>
      </c>
      <c r="J140" s="9"/>
      <c r="K140" s="11">
        <f t="shared" si="4"/>
        <v>11289</v>
      </c>
      <c r="L140" s="9">
        <f t="shared" si="109"/>
        <v>700</v>
      </c>
      <c r="M140" s="9">
        <f t="shared" si="109"/>
        <v>400</v>
      </c>
      <c r="N140" s="19">
        <v>4.12</v>
      </c>
      <c r="O140" s="9">
        <v>65</v>
      </c>
      <c r="P140" s="9">
        <f t="shared" si="109"/>
        <v>0</v>
      </c>
      <c r="Q140" s="9">
        <v>0</v>
      </c>
      <c r="R140" s="13">
        <v>0</v>
      </c>
      <c r="S140" s="9">
        <v>0</v>
      </c>
      <c r="T140" s="17">
        <f t="shared" ref="T140" si="142">SUM(L140:S140)</f>
        <v>1169.1199999999999</v>
      </c>
      <c r="U140" s="17">
        <f t="shared" ref="U140:U141" si="143">K140-T140</f>
        <v>10119.880000000001</v>
      </c>
      <c r="V140" s="19"/>
      <c r="W140" s="9"/>
      <c r="X140" s="12"/>
    </row>
    <row r="141" spans="1:24" ht="21.75" customHeight="1" x14ac:dyDescent="0.25">
      <c r="A141" s="37" t="s">
        <v>68</v>
      </c>
      <c r="B141" s="9"/>
      <c r="C141" s="35"/>
      <c r="D141" s="10">
        <f>(D142-D140)*5</f>
        <v>0</v>
      </c>
      <c r="E141" s="35"/>
      <c r="F141" s="10"/>
      <c r="G141" s="35"/>
      <c r="H141" s="10">
        <f>(H142-H140)*3</f>
        <v>1448.4899999999998</v>
      </c>
      <c r="I141" s="10"/>
      <c r="J141" s="9"/>
      <c r="K141" s="11">
        <f>ROUND((B141+D141+F141+H141+I141+J141),0)</f>
        <v>1448</v>
      </c>
      <c r="L141" s="9">
        <f>K141</f>
        <v>1448</v>
      </c>
      <c r="M141" s="9"/>
      <c r="N141" s="9"/>
      <c r="O141" s="9"/>
      <c r="P141" s="9"/>
      <c r="Q141" s="9"/>
      <c r="R141" s="13">
        <v>0</v>
      </c>
      <c r="S141" s="9"/>
      <c r="T141" s="10">
        <f t="shared" ref="T141" si="144">SUM(L141:S141)</f>
        <v>1448</v>
      </c>
      <c r="U141" s="10">
        <f t="shared" si="143"/>
        <v>0</v>
      </c>
      <c r="V141" s="9"/>
      <c r="W141" s="9"/>
      <c r="X141" s="12"/>
    </row>
    <row r="142" spans="1:24" ht="21.75" customHeight="1" x14ac:dyDescent="0.25">
      <c r="A142" s="39">
        <v>39356</v>
      </c>
      <c r="B142" s="13">
        <f>B140</f>
        <v>5375</v>
      </c>
      <c r="C142" s="35">
        <v>50</v>
      </c>
      <c r="D142" s="10">
        <f t="shared" si="0"/>
        <v>2688</v>
      </c>
      <c r="E142" s="35">
        <v>0</v>
      </c>
      <c r="F142" s="10">
        <f t="shared" si="1"/>
        <v>0</v>
      </c>
      <c r="G142" s="35">
        <v>41</v>
      </c>
      <c r="H142" s="10">
        <f t="shared" si="2"/>
        <v>3305.83</v>
      </c>
      <c r="I142" s="10">
        <f t="shared" si="88"/>
        <v>403</v>
      </c>
      <c r="J142" s="13"/>
      <c r="K142" s="11">
        <f t="shared" si="4"/>
        <v>11772</v>
      </c>
      <c r="L142" s="9">
        <f>L140</f>
        <v>700</v>
      </c>
      <c r="M142" s="9">
        <f>M140</f>
        <v>400</v>
      </c>
      <c r="N142" s="19">
        <v>4.12</v>
      </c>
      <c r="O142" s="9">
        <f>O140</f>
        <v>65</v>
      </c>
      <c r="P142" s="9">
        <f>P140</f>
        <v>0</v>
      </c>
      <c r="Q142" s="13">
        <v>0</v>
      </c>
      <c r="R142" s="13">
        <v>0</v>
      </c>
      <c r="S142" s="13">
        <v>0</v>
      </c>
      <c r="T142" s="17">
        <f t="shared" ref="T142:T166" si="145">SUM(L142:S142)</f>
        <v>1169.1199999999999</v>
      </c>
      <c r="U142" s="17">
        <f t="shared" ref="U142:U181" si="146">K142-T142</f>
        <v>10602.880000000001</v>
      </c>
      <c r="V142" s="18"/>
      <c r="W142" s="13"/>
      <c r="X142" s="14"/>
    </row>
    <row r="143" spans="1:24" ht="21.75" customHeight="1" x14ac:dyDescent="0.25">
      <c r="A143" s="44" t="s">
        <v>45</v>
      </c>
      <c r="B143" s="43"/>
      <c r="C143" s="36"/>
      <c r="D143" s="10"/>
      <c r="E143" s="35"/>
      <c r="F143" s="10"/>
      <c r="G143" s="35"/>
      <c r="H143" s="10"/>
      <c r="I143" s="10"/>
      <c r="J143" s="9">
        <v>2419</v>
      </c>
      <c r="K143" s="11">
        <f t="shared" si="4"/>
        <v>2419</v>
      </c>
      <c r="L143" s="43"/>
      <c r="M143" s="43"/>
      <c r="N143" s="43"/>
      <c r="O143" s="43"/>
      <c r="P143" s="43"/>
      <c r="Q143" s="43"/>
      <c r="R143" s="13">
        <v>0</v>
      </c>
      <c r="S143" s="43"/>
      <c r="T143" s="10">
        <f t="shared" ref="T143" si="147">SUM(L143:S143)</f>
        <v>0</v>
      </c>
      <c r="U143" s="10">
        <f t="shared" si="146"/>
        <v>2419</v>
      </c>
      <c r="V143" s="9"/>
      <c r="W143" s="9"/>
      <c r="X143" s="12"/>
    </row>
    <row r="144" spans="1:24" ht="21.75" customHeight="1" x14ac:dyDescent="0.25">
      <c r="A144" s="37" t="s">
        <v>58</v>
      </c>
      <c r="B144" s="9">
        <v>0</v>
      </c>
      <c r="C144" s="36">
        <v>0</v>
      </c>
      <c r="D144" s="10">
        <f t="shared" ref="D144" si="148">ROUND((B144*C144%),0)</f>
        <v>0</v>
      </c>
      <c r="E144" s="35">
        <v>0</v>
      </c>
      <c r="F144" s="10">
        <f t="shared" si="1"/>
        <v>0</v>
      </c>
      <c r="G144" s="35">
        <v>0</v>
      </c>
      <c r="H144" s="10">
        <f t="shared" si="2"/>
        <v>0</v>
      </c>
      <c r="I144" s="10">
        <v>0</v>
      </c>
      <c r="J144" s="9">
        <v>0</v>
      </c>
      <c r="K144" s="11">
        <f t="shared" ref="K144" si="149">ROUND((B144+D144+F144+H144+I144+J144),0)</f>
        <v>0</v>
      </c>
      <c r="L144" s="9">
        <f t="shared" ref="L144" si="150">L143</f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13">
        <v>0</v>
      </c>
      <c r="S144" s="9">
        <v>0</v>
      </c>
      <c r="T144" s="10">
        <f t="shared" ref="T144" si="151">SUM(L144:S144)</f>
        <v>0</v>
      </c>
      <c r="U144" s="10">
        <f t="shared" si="146"/>
        <v>0</v>
      </c>
      <c r="V144" s="9"/>
      <c r="W144" s="9"/>
      <c r="X144" s="12"/>
    </row>
    <row r="145" spans="1:24" ht="21.75" customHeight="1" x14ac:dyDescent="0.25">
      <c r="A145" s="39">
        <v>39387</v>
      </c>
      <c r="B145" s="13">
        <f>B142</f>
        <v>5375</v>
      </c>
      <c r="C145" s="35">
        <v>50</v>
      </c>
      <c r="D145" s="10">
        <f t="shared" si="0"/>
        <v>2688</v>
      </c>
      <c r="E145" s="35">
        <v>0</v>
      </c>
      <c r="F145" s="10">
        <f t="shared" si="1"/>
        <v>0</v>
      </c>
      <c r="G145" s="35">
        <v>41</v>
      </c>
      <c r="H145" s="10">
        <f t="shared" si="2"/>
        <v>3305.83</v>
      </c>
      <c r="I145" s="10">
        <f t="shared" si="88"/>
        <v>403</v>
      </c>
      <c r="J145" s="13"/>
      <c r="K145" s="11">
        <f t="shared" si="4"/>
        <v>11772</v>
      </c>
      <c r="L145" s="9">
        <f>L142</f>
        <v>700</v>
      </c>
      <c r="M145" s="9">
        <f>M142</f>
        <v>400</v>
      </c>
      <c r="N145" s="19">
        <v>4.12</v>
      </c>
      <c r="O145" s="9">
        <f>O142</f>
        <v>65</v>
      </c>
      <c r="P145" s="9">
        <f>P142</f>
        <v>0</v>
      </c>
      <c r="Q145" s="13">
        <v>0</v>
      </c>
      <c r="R145" s="13">
        <v>0</v>
      </c>
      <c r="S145" s="13">
        <v>0</v>
      </c>
      <c r="T145" s="17">
        <f t="shared" si="145"/>
        <v>1169.1199999999999</v>
      </c>
      <c r="U145" s="17">
        <f t="shared" si="146"/>
        <v>10602.880000000001</v>
      </c>
      <c r="V145" s="18"/>
      <c r="W145" s="13"/>
      <c r="X145" s="14"/>
    </row>
    <row r="146" spans="1:24" ht="21.75" customHeight="1" x14ac:dyDescent="0.25">
      <c r="A146" s="39">
        <v>39417</v>
      </c>
      <c r="B146" s="13">
        <f t="shared" si="140"/>
        <v>5375</v>
      </c>
      <c r="C146" s="35">
        <v>50</v>
      </c>
      <c r="D146" s="10">
        <f t="shared" si="0"/>
        <v>2688</v>
      </c>
      <c r="E146" s="35">
        <v>0</v>
      </c>
      <c r="F146" s="10">
        <f t="shared" si="1"/>
        <v>0</v>
      </c>
      <c r="G146" s="35">
        <v>41</v>
      </c>
      <c r="H146" s="10">
        <f t="shared" si="2"/>
        <v>3305.83</v>
      </c>
      <c r="I146" s="10">
        <f t="shared" si="88"/>
        <v>403</v>
      </c>
      <c r="J146" s="13"/>
      <c r="K146" s="11">
        <f t="shared" si="4"/>
        <v>11772</v>
      </c>
      <c r="L146" s="9">
        <f t="shared" si="109"/>
        <v>700</v>
      </c>
      <c r="M146" s="9">
        <f t="shared" si="109"/>
        <v>400</v>
      </c>
      <c r="N146" s="19">
        <v>4.12</v>
      </c>
      <c r="O146" s="9">
        <f t="shared" si="109"/>
        <v>65</v>
      </c>
      <c r="P146" s="9">
        <f t="shared" si="109"/>
        <v>0</v>
      </c>
      <c r="Q146" s="13">
        <v>0</v>
      </c>
      <c r="R146" s="13">
        <v>0</v>
      </c>
      <c r="S146" s="13">
        <v>0</v>
      </c>
      <c r="T146" s="17">
        <f t="shared" si="145"/>
        <v>1169.1199999999999</v>
      </c>
      <c r="U146" s="17">
        <f t="shared" si="146"/>
        <v>10602.880000000001</v>
      </c>
      <c r="V146" s="18"/>
      <c r="W146" s="13"/>
      <c r="X146" s="14"/>
    </row>
    <row r="147" spans="1:24" ht="21.75" customHeight="1" x14ac:dyDescent="0.25">
      <c r="A147" s="39">
        <v>39448</v>
      </c>
      <c r="B147" s="13">
        <f t="shared" si="140"/>
        <v>5375</v>
      </c>
      <c r="C147" s="35">
        <v>50</v>
      </c>
      <c r="D147" s="10">
        <f t="shared" si="0"/>
        <v>2688</v>
      </c>
      <c r="E147" s="35">
        <v>0</v>
      </c>
      <c r="F147" s="10">
        <f t="shared" si="1"/>
        <v>0</v>
      </c>
      <c r="G147" s="35">
        <v>47</v>
      </c>
      <c r="H147" s="10">
        <f t="shared" si="2"/>
        <v>3789.6099999999997</v>
      </c>
      <c r="I147" s="10">
        <f t="shared" si="88"/>
        <v>403</v>
      </c>
      <c r="J147" s="13"/>
      <c r="K147" s="11">
        <f t="shared" si="4"/>
        <v>12256</v>
      </c>
      <c r="L147" s="9">
        <f t="shared" si="109"/>
        <v>700</v>
      </c>
      <c r="M147" s="9">
        <f t="shared" si="109"/>
        <v>400</v>
      </c>
      <c r="N147" s="19">
        <v>4.12</v>
      </c>
      <c r="O147" s="9">
        <f t="shared" si="109"/>
        <v>65</v>
      </c>
      <c r="P147" s="9">
        <f t="shared" si="109"/>
        <v>0</v>
      </c>
      <c r="Q147" s="13">
        <v>0</v>
      </c>
      <c r="R147" s="13">
        <v>0</v>
      </c>
      <c r="S147" s="13">
        <v>0</v>
      </c>
      <c r="T147" s="17">
        <f t="shared" si="145"/>
        <v>1169.1199999999999</v>
      </c>
      <c r="U147" s="17">
        <f t="shared" si="146"/>
        <v>11086.880000000001</v>
      </c>
      <c r="V147" s="18"/>
      <c r="W147" s="13"/>
      <c r="X147" s="14"/>
    </row>
    <row r="148" spans="1:24" ht="21.75" customHeight="1" x14ac:dyDescent="0.25">
      <c r="A148" s="39">
        <v>39479</v>
      </c>
      <c r="B148" s="13">
        <f t="shared" si="140"/>
        <v>5375</v>
      </c>
      <c r="C148" s="35">
        <v>50</v>
      </c>
      <c r="D148" s="10">
        <f t="shared" si="0"/>
        <v>2688</v>
      </c>
      <c r="E148" s="35">
        <v>0</v>
      </c>
      <c r="F148" s="10">
        <f t="shared" si="1"/>
        <v>0</v>
      </c>
      <c r="G148" s="35">
        <v>47</v>
      </c>
      <c r="H148" s="10">
        <f t="shared" si="2"/>
        <v>3789.6099999999997</v>
      </c>
      <c r="I148" s="10">
        <f t="shared" si="88"/>
        <v>403</v>
      </c>
      <c r="J148" s="13"/>
      <c r="K148" s="11">
        <f t="shared" si="4"/>
        <v>12256</v>
      </c>
      <c r="L148" s="9">
        <f t="shared" si="109"/>
        <v>700</v>
      </c>
      <c r="M148" s="9">
        <f t="shared" si="109"/>
        <v>400</v>
      </c>
      <c r="N148" s="19">
        <v>4.12</v>
      </c>
      <c r="O148" s="9">
        <f t="shared" si="109"/>
        <v>65</v>
      </c>
      <c r="P148" s="9">
        <f t="shared" si="109"/>
        <v>0</v>
      </c>
      <c r="Q148" s="13">
        <v>0</v>
      </c>
      <c r="R148" s="13">
        <v>0</v>
      </c>
      <c r="S148" s="13">
        <v>0</v>
      </c>
      <c r="T148" s="17">
        <f t="shared" si="145"/>
        <v>1169.1199999999999</v>
      </c>
      <c r="U148" s="17">
        <f t="shared" si="146"/>
        <v>11086.880000000001</v>
      </c>
      <c r="V148" s="18"/>
      <c r="W148" s="13"/>
      <c r="X148" s="14"/>
    </row>
    <row r="149" spans="1:24" ht="21.75" customHeight="1" x14ac:dyDescent="0.25">
      <c r="A149" s="37" t="s">
        <v>60</v>
      </c>
      <c r="B149" s="9">
        <v>0</v>
      </c>
      <c r="C149" s="36">
        <v>0</v>
      </c>
      <c r="D149" s="10">
        <f t="shared" si="0"/>
        <v>0</v>
      </c>
      <c r="E149" s="35">
        <v>0</v>
      </c>
      <c r="F149" s="10">
        <f t="shared" si="1"/>
        <v>0</v>
      </c>
      <c r="G149" s="35">
        <v>0</v>
      </c>
      <c r="H149" s="10">
        <f t="shared" si="2"/>
        <v>0</v>
      </c>
      <c r="I149" s="10">
        <v>0</v>
      </c>
      <c r="J149" s="9">
        <v>0</v>
      </c>
      <c r="K149" s="11">
        <f t="shared" si="4"/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13">
        <v>0</v>
      </c>
      <c r="S149" s="9">
        <v>0</v>
      </c>
      <c r="T149" s="10">
        <f t="shared" si="145"/>
        <v>0</v>
      </c>
      <c r="U149" s="10">
        <f t="shared" ref="U149" si="152">K149-T149</f>
        <v>0</v>
      </c>
      <c r="V149" s="9"/>
      <c r="W149" s="9"/>
      <c r="X149" s="12"/>
    </row>
    <row r="150" spans="1:24" ht="21.75" customHeight="1" x14ac:dyDescent="0.25">
      <c r="A150" s="39">
        <v>39508</v>
      </c>
      <c r="B150" s="13">
        <f>B148</f>
        <v>5375</v>
      </c>
      <c r="C150" s="35">
        <v>50</v>
      </c>
      <c r="D150" s="10">
        <f t="shared" si="0"/>
        <v>2688</v>
      </c>
      <c r="E150" s="35">
        <v>0</v>
      </c>
      <c r="F150" s="10">
        <f t="shared" si="1"/>
        <v>0</v>
      </c>
      <c r="G150" s="35">
        <v>47</v>
      </c>
      <c r="H150" s="10">
        <f t="shared" si="2"/>
        <v>3789.6099999999997</v>
      </c>
      <c r="I150" s="10">
        <f t="shared" si="88"/>
        <v>403</v>
      </c>
      <c r="J150" s="13"/>
      <c r="K150" s="11">
        <f t="shared" si="4"/>
        <v>12256</v>
      </c>
      <c r="L150" s="9">
        <f>L148</f>
        <v>700</v>
      </c>
      <c r="M150" s="9">
        <f>M148</f>
        <v>400</v>
      </c>
      <c r="N150" s="19">
        <v>4.12</v>
      </c>
      <c r="O150" s="9">
        <v>68</v>
      </c>
      <c r="P150" s="9">
        <f>P148</f>
        <v>0</v>
      </c>
      <c r="Q150" s="13">
        <v>0</v>
      </c>
      <c r="R150" s="13">
        <v>0</v>
      </c>
      <c r="S150" s="13">
        <v>0</v>
      </c>
      <c r="T150" s="17">
        <f t="shared" si="145"/>
        <v>1172.1199999999999</v>
      </c>
      <c r="U150" s="17">
        <f t="shared" si="146"/>
        <v>11083.880000000001</v>
      </c>
      <c r="V150" s="18"/>
      <c r="W150" s="13"/>
      <c r="X150" s="14"/>
    </row>
    <row r="151" spans="1:24" ht="21.75" customHeight="1" x14ac:dyDescent="0.25">
      <c r="A151" s="39">
        <v>39539</v>
      </c>
      <c r="B151" s="13">
        <v>5500</v>
      </c>
      <c r="C151" s="35">
        <v>50</v>
      </c>
      <c r="D151" s="10">
        <f t="shared" si="0"/>
        <v>2750</v>
      </c>
      <c r="E151" s="35">
        <v>0</v>
      </c>
      <c r="F151" s="10">
        <f t="shared" si="1"/>
        <v>0</v>
      </c>
      <c r="G151" s="35">
        <v>47</v>
      </c>
      <c r="H151" s="10">
        <f t="shared" si="2"/>
        <v>3877.5</v>
      </c>
      <c r="I151" s="10">
        <f t="shared" si="88"/>
        <v>413</v>
      </c>
      <c r="J151" s="13"/>
      <c r="K151" s="11">
        <f t="shared" si="4"/>
        <v>12541</v>
      </c>
      <c r="L151" s="9">
        <f t="shared" si="109"/>
        <v>700</v>
      </c>
      <c r="M151" s="9">
        <f t="shared" si="109"/>
        <v>400</v>
      </c>
      <c r="N151" s="19">
        <v>4.12</v>
      </c>
      <c r="O151" s="9">
        <f t="shared" si="109"/>
        <v>68</v>
      </c>
      <c r="P151" s="9">
        <f t="shared" si="109"/>
        <v>0</v>
      </c>
      <c r="Q151" s="13">
        <v>0</v>
      </c>
      <c r="R151" s="13">
        <v>0</v>
      </c>
      <c r="S151" s="13">
        <v>200</v>
      </c>
      <c r="T151" s="17">
        <f t="shared" si="145"/>
        <v>1372.12</v>
      </c>
      <c r="U151" s="17">
        <f t="shared" si="146"/>
        <v>11168.880000000001</v>
      </c>
      <c r="V151" s="18"/>
      <c r="W151" s="13"/>
      <c r="X151" s="14"/>
    </row>
    <row r="152" spans="1:24" ht="21.75" customHeight="1" x14ac:dyDescent="0.25">
      <c r="A152" s="39">
        <v>39569</v>
      </c>
      <c r="B152" s="13">
        <f>B151</f>
        <v>5500</v>
      </c>
      <c r="C152" s="35">
        <v>50</v>
      </c>
      <c r="D152" s="10">
        <f t="shared" si="0"/>
        <v>2750</v>
      </c>
      <c r="E152" s="35">
        <v>0</v>
      </c>
      <c r="F152" s="10">
        <f t="shared" si="1"/>
        <v>0</v>
      </c>
      <c r="G152" s="35">
        <v>47</v>
      </c>
      <c r="H152" s="10">
        <f t="shared" si="2"/>
        <v>3877.5</v>
      </c>
      <c r="I152" s="10">
        <f t="shared" si="88"/>
        <v>413</v>
      </c>
      <c r="J152" s="13"/>
      <c r="K152" s="11">
        <f t="shared" si="4"/>
        <v>12541</v>
      </c>
      <c r="L152" s="9">
        <f t="shared" si="109"/>
        <v>700</v>
      </c>
      <c r="M152" s="9">
        <f t="shared" si="109"/>
        <v>400</v>
      </c>
      <c r="N152" s="19">
        <v>4.12</v>
      </c>
      <c r="O152" s="9">
        <f t="shared" si="109"/>
        <v>68</v>
      </c>
      <c r="P152" s="9">
        <f t="shared" si="109"/>
        <v>0</v>
      </c>
      <c r="Q152" s="13">
        <v>0</v>
      </c>
      <c r="R152" s="13">
        <v>0</v>
      </c>
      <c r="S152" s="13">
        <v>0</v>
      </c>
      <c r="T152" s="17">
        <f t="shared" si="145"/>
        <v>1172.1199999999999</v>
      </c>
      <c r="U152" s="17">
        <f t="shared" si="146"/>
        <v>11368.880000000001</v>
      </c>
      <c r="V152" s="18"/>
      <c r="W152" s="13"/>
      <c r="X152" s="14"/>
    </row>
    <row r="153" spans="1:24" ht="21.75" customHeight="1" x14ac:dyDescent="0.25">
      <c r="A153" s="39">
        <v>39600</v>
      </c>
      <c r="B153" s="13">
        <f>B152</f>
        <v>5500</v>
      </c>
      <c r="C153" s="35">
        <v>50</v>
      </c>
      <c r="D153" s="10">
        <f t="shared" si="0"/>
        <v>2750</v>
      </c>
      <c r="E153" s="35">
        <v>0</v>
      </c>
      <c r="F153" s="10">
        <f t="shared" si="1"/>
        <v>0</v>
      </c>
      <c r="G153" s="35">
        <v>47</v>
      </c>
      <c r="H153" s="10">
        <f t="shared" si="2"/>
        <v>3877.5</v>
      </c>
      <c r="I153" s="10">
        <f t="shared" si="88"/>
        <v>413</v>
      </c>
      <c r="J153" s="13"/>
      <c r="K153" s="11">
        <f t="shared" si="4"/>
        <v>12541</v>
      </c>
      <c r="L153" s="9">
        <f t="shared" si="109"/>
        <v>700</v>
      </c>
      <c r="M153" s="9">
        <f t="shared" si="109"/>
        <v>400</v>
      </c>
      <c r="N153" s="19">
        <v>4.12</v>
      </c>
      <c r="O153" s="9">
        <f t="shared" si="109"/>
        <v>68</v>
      </c>
      <c r="P153" s="9">
        <f t="shared" si="109"/>
        <v>0</v>
      </c>
      <c r="Q153" s="13">
        <v>0</v>
      </c>
      <c r="R153" s="13">
        <v>0</v>
      </c>
      <c r="S153" s="13">
        <v>0</v>
      </c>
      <c r="T153" s="17">
        <f t="shared" si="145"/>
        <v>1172.1199999999999</v>
      </c>
      <c r="U153" s="17">
        <f t="shared" si="146"/>
        <v>11368.880000000001</v>
      </c>
      <c r="V153" s="18"/>
      <c r="W153" s="13"/>
      <c r="X153" s="14"/>
    </row>
    <row r="154" spans="1:24" ht="21.75" customHeight="1" x14ac:dyDescent="0.25">
      <c r="A154" s="39">
        <v>39630</v>
      </c>
      <c r="B154" s="13">
        <f>B153</f>
        <v>5500</v>
      </c>
      <c r="C154" s="35">
        <v>50</v>
      </c>
      <c r="D154" s="10">
        <f t="shared" si="0"/>
        <v>2750</v>
      </c>
      <c r="E154" s="35">
        <v>0</v>
      </c>
      <c r="F154" s="10">
        <f t="shared" si="1"/>
        <v>0</v>
      </c>
      <c r="G154" s="35">
        <v>47</v>
      </c>
      <c r="H154" s="10">
        <f t="shared" si="2"/>
        <v>3877.5</v>
      </c>
      <c r="I154" s="10">
        <f t="shared" si="88"/>
        <v>413</v>
      </c>
      <c r="J154" s="13"/>
      <c r="K154" s="11">
        <f t="shared" si="4"/>
        <v>12541</v>
      </c>
      <c r="L154" s="9">
        <f t="shared" si="109"/>
        <v>700</v>
      </c>
      <c r="M154" s="9">
        <f t="shared" si="109"/>
        <v>400</v>
      </c>
      <c r="N154" s="19">
        <v>4.12</v>
      </c>
      <c r="O154" s="9">
        <f t="shared" si="109"/>
        <v>68</v>
      </c>
      <c r="P154" s="9">
        <f t="shared" si="109"/>
        <v>0</v>
      </c>
      <c r="Q154" s="13">
        <v>0</v>
      </c>
      <c r="R154" s="13">
        <v>0</v>
      </c>
      <c r="S154" s="13">
        <v>0</v>
      </c>
      <c r="T154" s="17">
        <f t="shared" si="145"/>
        <v>1172.1199999999999</v>
      </c>
      <c r="U154" s="17">
        <f t="shared" si="146"/>
        <v>11368.880000000001</v>
      </c>
      <c r="V154" s="18"/>
      <c r="W154" s="13"/>
      <c r="X154" s="14"/>
    </row>
    <row r="155" spans="1:24" ht="21.75" customHeight="1" x14ac:dyDescent="0.25">
      <c r="A155" s="39" t="s">
        <v>30</v>
      </c>
      <c r="B155" s="9"/>
      <c r="C155" s="35"/>
      <c r="D155" s="10">
        <f>(D156-D154)*5</f>
        <v>0</v>
      </c>
      <c r="E155" s="35"/>
      <c r="F155" s="10"/>
      <c r="G155" s="35"/>
      <c r="H155" s="10">
        <f>(H156-H154)*7</f>
        <v>2310</v>
      </c>
      <c r="I155" s="10"/>
      <c r="J155" s="9"/>
      <c r="K155" s="11">
        <f>ROUND((B155+D155+F155+H155+I155+J155),0)</f>
        <v>2310</v>
      </c>
      <c r="L155" s="9">
        <f>K155</f>
        <v>2310</v>
      </c>
      <c r="M155" s="9"/>
      <c r="N155" s="9"/>
      <c r="O155" s="9"/>
      <c r="P155" s="9"/>
      <c r="Q155" s="9"/>
      <c r="R155" s="13">
        <v>0</v>
      </c>
      <c r="S155" s="9"/>
      <c r="T155" s="10">
        <f t="shared" ref="T155" si="153">SUM(L155:S155)</f>
        <v>2310</v>
      </c>
      <c r="U155" s="10">
        <f t="shared" si="146"/>
        <v>0</v>
      </c>
      <c r="V155" s="9"/>
      <c r="W155" s="9"/>
      <c r="X155" s="12"/>
    </row>
    <row r="156" spans="1:24" ht="21.75" customHeight="1" x14ac:dyDescent="0.25">
      <c r="A156" s="39">
        <v>39661</v>
      </c>
      <c r="B156" s="13">
        <f>B154</f>
        <v>5500</v>
      </c>
      <c r="C156" s="35">
        <v>50</v>
      </c>
      <c r="D156" s="10">
        <f t="shared" si="0"/>
        <v>2750</v>
      </c>
      <c r="E156" s="35">
        <v>0</v>
      </c>
      <c r="F156" s="10">
        <f t="shared" si="1"/>
        <v>0</v>
      </c>
      <c r="G156" s="35">
        <v>51</v>
      </c>
      <c r="H156" s="10">
        <f t="shared" si="2"/>
        <v>4207.5</v>
      </c>
      <c r="I156" s="10">
        <f t="shared" si="88"/>
        <v>413</v>
      </c>
      <c r="J156" s="13"/>
      <c r="K156" s="11">
        <f t="shared" si="4"/>
        <v>12871</v>
      </c>
      <c r="L156" s="9">
        <f>L154</f>
        <v>700</v>
      </c>
      <c r="M156" s="9">
        <f>M154</f>
        <v>400</v>
      </c>
      <c r="N156" s="19">
        <v>4.12</v>
      </c>
      <c r="O156" s="9">
        <v>74</v>
      </c>
      <c r="P156" s="9">
        <f>P154</f>
        <v>0</v>
      </c>
      <c r="Q156" s="13">
        <v>0</v>
      </c>
      <c r="R156" s="13">
        <v>0</v>
      </c>
      <c r="S156" s="13">
        <v>0</v>
      </c>
      <c r="T156" s="17">
        <f t="shared" si="145"/>
        <v>1178.1199999999999</v>
      </c>
      <c r="U156" s="17">
        <f t="shared" si="146"/>
        <v>11692.880000000001</v>
      </c>
      <c r="V156" s="6"/>
      <c r="W156" s="13"/>
      <c r="X156" s="14"/>
    </row>
    <row r="157" spans="1:24" ht="21.75" customHeight="1" x14ac:dyDescent="0.25">
      <c r="A157" s="39">
        <v>39692</v>
      </c>
      <c r="B157" s="13">
        <f>B156</f>
        <v>5500</v>
      </c>
      <c r="C157" s="35">
        <v>50</v>
      </c>
      <c r="D157" s="10">
        <f t="shared" si="0"/>
        <v>2750</v>
      </c>
      <c r="E157" s="35">
        <v>0</v>
      </c>
      <c r="F157" s="10">
        <f t="shared" si="1"/>
        <v>0</v>
      </c>
      <c r="G157" s="35">
        <v>51</v>
      </c>
      <c r="H157" s="10">
        <f t="shared" si="2"/>
        <v>4207.5</v>
      </c>
      <c r="I157" s="10">
        <f t="shared" si="88"/>
        <v>413</v>
      </c>
      <c r="J157" s="13"/>
      <c r="K157" s="11">
        <f t="shared" si="4"/>
        <v>12871</v>
      </c>
      <c r="L157" s="9">
        <f t="shared" si="109"/>
        <v>700</v>
      </c>
      <c r="M157" s="9">
        <f t="shared" si="109"/>
        <v>400</v>
      </c>
      <c r="N157" s="19">
        <v>4.12</v>
      </c>
      <c r="O157" s="9">
        <f t="shared" si="109"/>
        <v>74</v>
      </c>
      <c r="P157" s="9">
        <f t="shared" si="109"/>
        <v>0</v>
      </c>
      <c r="Q157" s="13">
        <v>0</v>
      </c>
      <c r="R157" s="13">
        <v>0</v>
      </c>
      <c r="S157" s="13">
        <v>0</v>
      </c>
      <c r="T157" s="17">
        <f t="shared" si="145"/>
        <v>1178.1199999999999</v>
      </c>
      <c r="U157" s="17">
        <f t="shared" si="146"/>
        <v>11692.880000000001</v>
      </c>
      <c r="V157" s="18"/>
      <c r="W157" s="13"/>
      <c r="X157" s="14"/>
    </row>
    <row r="158" spans="1:24" ht="21.75" customHeight="1" x14ac:dyDescent="0.25">
      <c r="A158" s="39">
        <v>39722</v>
      </c>
      <c r="B158" s="13">
        <f>B157</f>
        <v>5500</v>
      </c>
      <c r="C158" s="35">
        <v>50</v>
      </c>
      <c r="D158" s="10">
        <f t="shared" si="0"/>
        <v>2750</v>
      </c>
      <c r="E158" s="35">
        <v>0</v>
      </c>
      <c r="F158" s="10">
        <f t="shared" si="1"/>
        <v>0</v>
      </c>
      <c r="G158" s="35">
        <v>51</v>
      </c>
      <c r="H158" s="10">
        <f t="shared" si="2"/>
        <v>4207.5</v>
      </c>
      <c r="I158" s="10">
        <f t="shared" si="88"/>
        <v>413</v>
      </c>
      <c r="J158" s="13"/>
      <c r="K158" s="11">
        <f t="shared" si="4"/>
        <v>12871</v>
      </c>
      <c r="L158" s="9">
        <f t="shared" si="109"/>
        <v>700</v>
      </c>
      <c r="M158" s="9">
        <f t="shared" si="109"/>
        <v>400</v>
      </c>
      <c r="N158" s="19">
        <v>4.12</v>
      </c>
      <c r="O158" s="9">
        <f t="shared" si="109"/>
        <v>74</v>
      </c>
      <c r="P158" s="9">
        <f t="shared" si="109"/>
        <v>0</v>
      </c>
      <c r="Q158" s="13">
        <v>0</v>
      </c>
      <c r="R158" s="13">
        <v>0</v>
      </c>
      <c r="S158" s="13">
        <v>0</v>
      </c>
      <c r="T158" s="17">
        <f t="shared" si="145"/>
        <v>1178.1199999999999</v>
      </c>
      <c r="U158" s="17">
        <f t="shared" si="146"/>
        <v>11692.880000000001</v>
      </c>
      <c r="V158" s="18"/>
      <c r="W158" s="13"/>
      <c r="X158" s="14"/>
    </row>
    <row r="159" spans="1:24" ht="21.75" customHeight="1" x14ac:dyDescent="0.25">
      <c r="A159" s="44" t="s">
        <v>45</v>
      </c>
      <c r="B159" s="43"/>
      <c r="C159" s="36"/>
      <c r="D159" s="10"/>
      <c r="E159" s="35"/>
      <c r="F159" s="10"/>
      <c r="G159" s="35"/>
      <c r="H159" s="10"/>
      <c r="I159" s="10"/>
      <c r="J159" s="9">
        <v>3387</v>
      </c>
      <c r="K159" s="11">
        <f t="shared" si="4"/>
        <v>3387</v>
      </c>
      <c r="L159" s="43"/>
      <c r="M159" s="43"/>
      <c r="N159" s="43"/>
      <c r="O159" s="43"/>
      <c r="P159" s="43"/>
      <c r="Q159" s="43"/>
      <c r="R159" s="13">
        <v>0</v>
      </c>
      <c r="S159" s="43"/>
      <c r="T159" s="10">
        <f t="shared" ref="T159" si="154">SUM(L159:S159)</f>
        <v>0</v>
      </c>
      <c r="U159" s="10">
        <f t="shared" si="146"/>
        <v>3387</v>
      </c>
      <c r="V159" s="9"/>
      <c r="W159" s="9"/>
      <c r="X159" s="12"/>
    </row>
    <row r="160" spans="1:24" ht="21.75" customHeight="1" x14ac:dyDescent="0.25">
      <c r="A160" s="37" t="s">
        <v>58</v>
      </c>
      <c r="B160" s="9">
        <v>0</v>
      </c>
      <c r="C160" s="36">
        <v>0</v>
      </c>
      <c r="D160" s="10">
        <f t="shared" si="0"/>
        <v>0</v>
      </c>
      <c r="E160" s="35">
        <v>0</v>
      </c>
      <c r="F160" s="10">
        <f t="shared" ref="F160" si="155">B160*E160%</f>
        <v>0</v>
      </c>
      <c r="G160" s="35">
        <v>0</v>
      </c>
      <c r="H160" s="10">
        <f t="shared" ref="H160" si="156">(B160+D160)*G160%</f>
        <v>0</v>
      </c>
      <c r="I160" s="10">
        <v>0</v>
      </c>
      <c r="J160" s="9">
        <v>0</v>
      </c>
      <c r="K160" s="11">
        <f t="shared" si="4"/>
        <v>0</v>
      </c>
      <c r="L160" s="9">
        <f t="shared" ref="L160" si="157">L159</f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13">
        <v>0</v>
      </c>
      <c r="S160" s="9">
        <v>0</v>
      </c>
      <c r="T160" s="10">
        <f t="shared" ref="T160" si="158">SUM(L160:S160)</f>
        <v>0</v>
      </c>
      <c r="U160" s="10">
        <f t="shared" ref="U160" si="159">K160-T160</f>
        <v>0</v>
      </c>
      <c r="V160" s="9"/>
      <c r="W160" s="9"/>
      <c r="X160" s="12"/>
    </row>
    <row r="161" spans="1:24" ht="21.75" customHeight="1" x14ac:dyDescent="0.25">
      <c r="A161" s="39">
        <v>39753</v>
      </c>
      <c r="B161" s="13">
        <f>B158</f>
        <v>5500</v>
      </c>
      <c r="C161" s="35">
        <v>50</v>
      </c>
      <c r="D161" s="10">
        <f t="shared" si="0"/>
        <v>2750</v>
      </c>
      <c r="E161" s="35">
        <v>0</v>
      </c>
      <c r="F161" s="10">
        <f t="shared" si="1"/>
        <v>0</v>
      </c>
      <c r="G161" s="35">
        <v>51</v>
      </c>
      <c r="H161" s="10">
        <f t="shared" si="2"/>
        <v>4207.5</v>
      </c>
      <c r="I161" s="10">
        <f t="shared" si="88"/>
        <v>413</v>
      </c>
      <c r="J161" s="13"/>
      <c r="K161" s="11">
        <f t="shared" si="4"/>
        <v>12871</v>
      </c>
      <c r="L161" s="9">
        <f>L158</f>
        <v>700</v>
      </c>
      <c r="M161" s="9">
        <f>M158</f>
        <v>400</v>
      </c>
      <c r="N161" s="19">
        <v>4.12</v>
      </c>
      <c r="O161" s="9">
        <f>O158</f>
        <v>74</v>
      </c>
      <c r="P161" s="9">
        <f>P158</f>
        <v>0</v>
      </c>
      <c r="Q161" s="13">
        <v>0</v>
      </c>
      <c r="R161" s="13">
        <v>0</v>
      </c>
      <c r="S161" s="13">
        <v>0</v>
      </c>
      <c r="T161" s="17">
        <f t="shared" si="145"/>
        <v>1178.1199999999999</v>
      </c>
      <c r="U161" s="17">
        <f t="shared" si="146"/>
        <v>11692.880000000001</v>
      </c>
      <c r="V161" s="18"/>
      <c r="W161" s="13"/>
      <c r="X161" s="14"/>
    </row>
    <row r="162" spans="1:24" ht="21.75" customHeight="1" x14ac:dyDescent="0.25">
      <c r="A162" s="37">
        <v>39783</v>
      </c>
      <c r="B162" s="9">
        <f>B161</f>
        <v>5500</v>
      </c>
      <c r="C162" s="35">
        <v>50</v>
      </c>
      <c r="D162" s="10">
        <f t="shared" si="0"/>
        <v>2750</v>
      </c>
      <c r="E162" s="35">
        <v>0</v>
      </c>
      <c r="F162" s="10">
        <f t="shared" si="1"/>
        <v>0</v>
      </c>
      <c r="G162" s="35">
        <v>51</v>
      </c>
      <c r="H162" s="10">
        <f t="shared" si="2"/>
        <v>4207.5</v>
      </c>
      <c r="I162" s="10">
        <f t="shared" si="88"/>
        <v>413</v>
      </c>
      <c r="J162" s="9"/>
      <c r="K162" s="11">
        <f t="shared" si="4"/>
        <v>12871</v>
      </c>
      <c r="L162" s="9">
        <f t="shared" si="109"/>
        <v>700</v>
      </c>
      <c r="M162" s="9">
        <f t="shared" si="109"/>
        <v>400</v>
      </c>
      <c r="N162" s="19">
        <v>4.12</v>
      </c>
      <c r="O162" s="9">
        <f t="shared" si="109"/>
        <v>74</v>
      </c>
      <c r="P162" s="9">
        <f t="shared" si="109"/>
        <v>0</v>
      </c>
      <c r="Q162" s="9">
        <v>0</v>
      </c>
      <c r="R162" s="13">
        <v>0</v>
      </c>
      <c r="S162" s="9">
        <v>0</v>
      </c>
      <c r="T162" s="17">
        <f t="shared" si="145"/>
        <v>1178.1199999999999</v>
      </c>
      <c r="U162" s="17">
        <f t="shared" si="146"/>
        <v>11692.880000000001</v>
      </c>
      <c r="V162" s="19"/>
      <c r="W162" s="9"/>
      <c r="X162" s="12"/>
    </row>
    <row r="163" spans="1:24" ht="21.75" customHeight="1" x14ac:dyDescent="0.25">
      <c r="A163" s="37" t="s">
        <v>78</v>
      </c>
      <c r="B163" s="9">
        <v>0</v>
      </c>
      <c r="C163" s="36">
        <v>0</v>
      </c>
      <c r="D163" s="10">
        <f t="shared" si="0"/>
        <v>0</v>
      </c>
      <c r="E163" s="35">
        <v>0</v>
      </c>
      <c r="F163" s="10">
        <f t="shared" ref="F163" si="160">B163*E163%</f>
        <v>0</v>
      </c>
      <c r="G163" s="35">
        <v>0</v>
      </c>
      <c r="H163" s="10">
        <f t="shared" ref="H163" si="161">(B163+D163)*G163%</f>
        <v>0</v>
      </c>
      <c r="I163" s="10">
        <v>0</v>
      </c>
      <c r="J163" s="9">
        <v>0</v>
      </c>
      <c r="K163" s="11">
        <f t="shared" si="4"/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13">
        <v>0</v>
      </c>
      <c r="S163" s="9">
        <v>0</v>
      </c>
      <c r="T163" s="10">
        <f t="shared" ref="T163" si="162">SUM(L163:S163)</f>
        <v>0</v>
      </c>
      <c r="U163" s="10">
        <f t="shared" ref="U163" si="163">K163-T163</f>
        <v>0</v>
      </c>
      <c r="V163" s="9"/>
      <c r="W163" s="9"/>
      <c r="X163" s="12"/>
    </row>
    <row r="164" spans="1:24" ht="21.75" customHeight="1" x14ac:dyDescent="0.25">
      <c r="A164" s="39" t="s">
        <v>77</v>
      </c>
      <c r="B164" s="9">
        <v>0</v>
      </c>
      <c r="C164" s="36">
        <v>0</v>
      </c>
      <c r="D164" s="10">
        <f t="shared" ref="D164:D165" si="164">ROUND((B164*C164%),0)</f>
        <v>0</v>
      </c>
      <c r="E164" s="35">
        <v>0</v>
      </c>
      <c r="F164" s="10">
        <f t="shared" si="1"/>
        <v>0</v>
      </c>
      <c r="G164" s="35">
        <v>0</v>
      </c>
      <c r="H164" s="10">
        <f t="shared" si="2"/>
        <v>0</v>
      </c>
      <c r="I164" s="10">
        <v>0</v>
      </c>
      <c r="J164" s="9">
        <v>0</v>
      </c>
      <c r="K164" s="11">
        <f t="shared" ref="K164:K165" si="165">ROUND((B164+D164+F164+H164+I164+J164),0)</f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13">
        <v>0</v>
      </c>
      <c r="S164" s="9">
        <v>0</v>
      </c>
      <c r="T164" s="10">
        <f t="shared" ref="T164:T165" si="166">SUM(L164:S164)</f>
        <v>0</v>
      </c>
      <c r="U164" s="10">
        <f t="shared" si="146"/>
        <v>0</v>
      </c>
      <c r="V164" s="9"/>
      <c r="W164" s="9"/>
      <c r="X164" s="12"/>
    </row>
    <row r="165" spans="1:24" ht="21.75" customHeight="1" x14ac:dyDescent="0.25">
      <c r="A165" s="37" t="s">
        <v>60</v>
      </c>
      <c r="B165" s="9">
        <v>0</v>
      </c>
      <c r="C165" s="36">
        <v>0</v>
      </c>
      <c r="D165" s="10">
        <f t="shared" si="164"/>
        <v>0</v>
      </c>
      <c r="E165" s="35">
        <v>0</v>
      </c>
      <c r="F165" s="10">
        <f t="shared" si="1"/>
        <v>0</v>
      </c>
      <c r="G165" s="35">
        <v>0</v>
      </c>
      <c r="H165" s="10">
        <f t="shared" si="2"/>
        <v>0</v>
      </c>
      <c r="I165" s="10">
        <v>0</v>
      </c>
      <c r="J165" s="9">
        <v>0</v>
      </c>
      <c r="K165" s="11">
        <f t="shared" si="165"/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13">
        <v>0</v>
      </c>
      <c r="S165" s="9">
        <v>0</v>
      </c>
      <c r="T165" s="10">
        <f t="shared" si="166"/>
        <v>0</v>
      </c>
      <c r="U165" s="10">
        <f t="shared" si="146"/>
        <v>0</v>
      </c>
      <c r="V165" s="9"/>
      <c r="W165" s="9"/>
      <c r="X165" s="12"/>
    </row>
    <row r="166" spans="1:24" ht="21.75" customHeight="1" x14ac:dyDescent="0.25">
      <c r="A166" s="37">
        <v>39814</v>
      </c>
      <c r="B166" s="9">
        <v>13340</v>
      </c>
      <c r="C166" s="35">
        <v>16</v>
      </c>
      <c r="D166" s="10">
        <f t="shared" si="0"/>
        <v>2134</v>
      </c>
      <c r="E166" s="35">
        <v>0</v>
      </c>
      <c r="F166" s="10">
        <f t="shared" si="1"/>
        <v>0</v>
      </c>
      <c r="G166" s="35">
        <v>0</v>
      </c>
      <c r="H166" s="10">
        <f t="shared" si="2"/>
        <v>0</v>
      </c>
      <c r="I166" s="10">
        <f>ROUND((B166)*10%,0)</f>
        <v>1334</v>
      </c>
      <c r="J166" s="9"/>
      <c r="K166" s="11">
        <f t="shared" si="4"/>
        <v>16808</v>
      </c>
      <c r="L166" s="9">
        <f>L162</f>
        <v>700</v>
      </c>
      <c r="M166" s="9">
        <f>M162</f>
        <v>400</v>
      </c>
      <c r="N166" s="19">
        <v>4.12</v>
      </c>
      <c r="O166" s="9">
        <f>O162</f>
        <v>74</v>
      </c>
      <c r="P166" s="9">
        <f>P162</f>
        <v>0</v>
      </c>
      <c r="Q166" s="9">
        <v>0</v>
      </c>
      <c r="R166" s="13">
        <v>0</v>
      </c>
      <c r="S166" s="9">
        <v>0</v>
      </c>
      <c r="T166" s="17">
        <f t="shared" si="145"/>
        <v>1178.1199999999999</v>
      </c>
      <c r="U166" s="17">
        <f t="shared" si="146"/>
        <v>15629.880000000001</v>
      </c>
      <c r="V166" s="19"/>
      <c r="W166" s="9"/>
      <c r="X166" s="12"/>
    </row>
    <row r="167" spans="1:24" ht="21.75" customHeight="1" x14ac:dyDescent="0.25">
      <c r="A167" s="37">
        <v>39845</v>
      </c>
      <c r="B167" s="9">
        <f>B166</f>
        <v>13340</v>
      </c>
      <c r="C167" s="35">
        <v>16</v>
      </c>
      <c r="D167" s="10">
        <f t="shared" si="0"/>
        <v>2134</v>
      </c>
      <c r="E167" s="35">
        <v>0</v>
      </c>
      <c r="F167" s="10">
        <f t="shared" si="1"/>
        <v>0</v>
      </c>
      <c r="G167" s="35">
        <v>0</v>
      </c>
      <c r="H167" s="10">
        <f t="shared" si="2"/>
        <v>0</v>
      </c>
      <c r="I167" s="10">
        <f t="shared" ref="I167:I239" si="167">ROUND((B167)*10%,0)</f>
        <v>1334</v>
      </c>
      <c r="J167" s="9"/>
      <c r="K167" s="11">
        <f t="shared" si="4"/>
        <v>16808</v>
      </c>
      <c r="L167" s="9">
        <f t="shared" si="109"/>
        <v>700</v>
      </c>
      <c r="M167" s="9">
        <f t="shared" si="109"/>
        <v>400</v>
      </c>
      <c r="N167" s="19">
        <v>4.12</v>
      </c>
      <c r="O167" s="9">
        <f t="shared" si="109"/>
        <v>74</v>
      </c>
      <c r="P167" s="9">
        <f t="shared" si="109"/>
        <v>0</v>
      </c>
      <c r="Q167" s="9">
        <v>0</v>
      </c>
      <c r="R167" s="13">
        <v>0</v>
      </c>
      <c r="S167" s="9">
        <v>0</v>
      </c>
      <c r="T167" s="17">
        <f t="shared" ref="T167:T226" si="168">SUM(L167:S167)</f>
        <v>1178.1199999999999</v>
      </c>
      <c r="U167" s="17">
        <f t="shared" si="146"/>
        <v>15629.880000000001</v>
      </c>
      <c r="V167" s="19"/>
      <c r="W167" s="9"/>
      <c r="X167" s="12"/>
    </row>
    <row r="168" spans="1:24" ht="21.75" customHeight="1" x14ac:dyDescent="0.25">
      <c r="A168" s="37" t="s">
        <v>32</v>
      </c>
      <c r="B168" s="9">
        <v>0</v>
      </c>
      <c r="C168" s="35"/>
      <c r="D168" s="10">
        <f>(D170-D167)*2</f>
        <v>1602</v>
      </c>
      <c r="E168" s="35">
        <v>0</v>
      </c>
      <c r="F168" s="10">
        <v>0</v>
      </c>
      <c r="G168" s="35">
        <v>0</v>
      </c>
      <c r="H168" s="10">
        <v>0</v>
      </c>
      <c r="I168" s="10">
        <v>0</v>
      </c>
      <c r="J168" s="9"/>
      <c r="K168" s="11">
        <f>ROUND((B168+D168+F168+H168+I168+J168),0)</f>
        <v>1602</v>
      </c>
      <c r="L168" s="9">
        <f>K168</f>
        <v>1602</v>
      </c>
      <c r="M168" s="9"/>
      <c r="N168" s="9"/>
      <c r="O168" s="9"/>
      <c r="P168" s="9"/>
      <c r="Q168" s="9"/>
      <c r="R168" s="13">
        <v>0</v>
      </c>
      <c r="S168" s="9"/>
      <c r="T168" s="10">
        <f t="shared" ref="T168" si="169">SUM(L168:S168)</f>
        <v>1602</v>
      </c>
      <c r="U168" s="10">
        <f t="shared" si="146"/>
        <v>0</v>
      </c>
      <c r="V168" s="9"/>
      <c r="W168" s="9"/>
      <c r="X168" s="12"/>
    </row>
    <row r="169" spans="1:24" ht="21.75" customHeight="1" x14ac:dyDescent="0.25">
      <c r="A169" s="37" t="s">
        <v>60</v>
      </c>
      <c r="B169" s="9">
        <v>0</v>
      </c>
      <c r="C169" s="36">
        <v>0</v>
      </c>
      <c r="D169" s="10">
        <f t="shared" ref="D169" si="170">ROUND((B169*C169%),0)</f>
        <v>0</v>
      </c>
      <c r="E169" s="35">
        <v>0</v>
      </c>
      <c r="F169" s="10">
        <f t="shared" ref="F169" si="171">B169*E169%</f>
        <v>0</v>
      </c>
      <c r="G169" s="35">
        <v>0</v>
      </c>
      <c r="H169" s="10">
        <f t="shared" ref="H169" si="172">(B169+D169)*G169%</f>
        <v>0</v>
      </c>
      <c r="I169" s="10">
        <v>0</v>
      </c>
      <c r="J169" s="9">
        <v>0</v>
      </c>
      <c r="K169" s="11">
        <f t="shared" ref="K169" si="173">ROUND((B169+D169+F169+H169+I169+J169),0)</f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13">
        <v>0</v>
      </c>
      <c r="S169" s="9">
        <v>0</v>
      </c>
      <c r="T169" s="10">
        <f t="shared" ref="T169" si="174">SUM(L169:S169)</f>
        <v>0</v>
      </c>
      <c r="U169" s="10">
        <f t="shared" si="146"/>
        <v>0</v>
      </c>
      <c r="V169" s="9"/>
      <c r="W169" s="9"/>
      <c r="X169" s="12"/>
    </row>
    <row r="170" spans="1:24" ht="21.75" customHeight="1" x14ac:dyDescent="0.25">
      <c r="A170" s="37">
        <v>39873</v>
      </c>
      <c r="B170" s="9">
        <f>B167</f>
        <v>13340</v>
      </c>
      <c r="C170" s="35">
        <v>22</v>
      </c>
      <c r="D170" s="10">
        <f t="shared" si="0"/>
        <v>2935</v>
      </c>
      <c r="E170" s="35">
        <v>0</v>
      </c>
      <c r="F170" s="10">
        <f t="shared" si="1"/>
        <v>0</v>
      </c>
      <c r="G170" s="35">
        <v>0</v>
      </c>
      <c r="H170" s="10">
        <f t="shared" si="2"/>
        <v>0</v>
      </c>
      <c r="I170" s="10">
        <f t="shared" si="167"/>
        <v>1334</v>
      </c>
      <c r="J170" s="9"/>
      <c r="K170" s="11">
        <f t="shared" si="4"/>
        <v>17609</v>
      </c>
      <c r="L170" s="9">
        <v>900</v>
      </c>
      <c r="M170" s="9">
        <v>480</v>
      </c>
      <c r="N170" s="19">
        <v>4.12</v>
      </c>
      <c r="O170" s="9">
        <v>92</v>
      </c>
      <c r="P170" s="9">
        <f>P167</f>
        <v>0</v>
      </c>
      <c r="Q170" s="9">
        <v>0</v>
      </c>
      <c r="R170" s="13">
        <v>0</v>
      </c>
      <c r="S170" s="9">
        <v>0</v>
      </c>
      <c r="T170" s="17">
        <f t="shared" si="168"/>
        <v>1476.12</v>
      </c>
      <c r="U170" s="17">
        <f t="shared" si="146"/>
        <v>16132.880000000001</v>
      </c>
      <c r="V170" s="19"/>
      <c r="W170" s="9"/>
      <c r="X170" s="12"/>
    </row>
    <row r="171" spans="1:24" ht="21.75" customHeight="1" x14ac:dyDescent="0.25">
      <c r="A171" s="39">
        <v>39904</v>
      </c>
      <c r="B171" s="13">
        <f>B170</f>
        <v>13340</v>
      </c>
      <c r="C171" s="35">
        <v>22</v>
      </c>
      <c r="D171" s="10">
        <f t="shared" si="0"/>
        <v>2935</v>
      </c>
      <c r="E171" s="35">
        <v>0</v>
      </c>
      <c r="F171" s="10">
        <f t="shared" si="1"/>
        <v>0</v>
      </c>
      <c r="G171" s="35">
        <v>0</v>
      </c>
      <c r="H171" s="10">
        <f t="shared" si="2"/>
        <v>0</v>
      </c>
      <c r="I171" s="10">
        <f t="shared" si="167"/>
        <v>1334</v>
      </c>
      <c r="J171" s="13"/>
      <c r="K171" s="11">
        <f t="shared" si="4"/>
        <v>17609</v>
      </c>
      <c r="L171" s="9">
        <f t="shared" si="109"/>
        <v>900</v>
      </c>
      <c r="M171" s="9">
        <f t="shared" si="109"/>
        <v>480</v>
      </c>
      <c r="N171" s="19">
        <v>4.12</v>
      </c>
      <c r="O171" s="9">
        <v>120</v>
      </c>
      <c r="P171" s="9">
        <f t="shared" si="109"/>
        <v>0</v>
      </c>
      <c r="Q171" s="18">
        <v>0</v>
      </c>
      <c r="R171" s="13">
        <v>0</v>
      </c>
      <c r="S171" s="18">
        <v>242.66</v>
      </c>
      <c r="T171" s="17">
        <f t="shared" si="168"/>
        <v>1746.78</v>
      </c>
      <c r="U171" s="17">
        <f t="shared" si="146"/>
        <v>15862.22</v>
      </c>
      <c r="V171" s="18"/>
      <c r="W171" s="13"/>
      <c r="X171" s="14"/>
    </row>
    <row r="172" spans="1:24" ht="21.75" customHeight="1" x14ac:dyDescent="0.25">
      <c r="A172" s="39">
        <v>39934</v>
      </c>
      <c r="B172" s="13">
        <f>B171</f>
        <v>13340</v>
      </c>
      <c r="C172" s="35">
        <v>22</v>
      </c>
      <c r="D172" s="10">
        <f t="shared" si="0"/>
        <v>2935</v>
      </c>
      <c r="E172" s="35">
        <v>0</v>
      </c>
      <c r="F172" s="10">
        <f t="shared" si="1"/>
        <v>0</v>
      </c>
      <c r="G172" s="35">
        <v>0</v>
      </c>
      <c r="H172" s="10">
        <f t="shared" si="2"/>
        <v>0</v>
      </c>
      <c r="I172" s="10">
        <f t="shared" si="167"/>
        <v>1334</v>
      </c>
      <c r="J172" s="13"/>
      <c r="K172" s="11">
        <f t="shared" si="4"/>
        <v>17609</v>
      </c>
      <c r="L172" s="9">
        <f t="shared" si="109"/>
        <v>900</v>
      </c>
      <c r="M172" s="9">
        <f t="shared" si="109"/>
        <v>480</v>
      </c>
      <c r="N172" s="19">
        <v>4.12</v>
      </c>
      <c r="O172" s="9">
        <f t="shared" si="109"/>
        <v>120</v>
      </c>
      <c r="P172" s="9">
        <f t="shared" si="109"/>
        <v>0</v>
      </c>
      <c r="Q172" s="13">
        <v>0</v>
      </c>
      <c r="R172" s="13">
        <v>0</v>
      </c>
      <c r="S172" s="13">
        <v>0</v>
      </c>
      <c r="T172" s="17">
        <f t="shared" si="168"/>
        <v>1504.12</v>
      </c>
      <c r="U172" s="17">
        <f t="shared" si="146"/>
        <v>16104.880000000001</v>
      </c>
      <c r="V172" s="18"/>
      <c r="W172" s="13"/>
      <c r="X172" s="14"/>
    </row>
    <row r="173" spans="1:24" ht="21.75" customHeight="1" x14ac:dyDescent="0.25">
      <c r="A173" s="39">
        <v>39965</v>
      </c>
      <c r="B173" s="13">
        <v>14150</v>
      </c>
      <c r="C173" s="35">
        <v>22</v>
      </c>
      <c r="D173" s="10">
        <f t="shared" si="0"/>
        <v>3113</v>
      </c>
      <c r="E173" s="35">
        <v>0</v>
      </c>
      <c r="F173" s="10">
        <f t="shared" si="1"/>
        <v>0</v>
      </c>
      <c r="G173" s="35">
        <v>0</v>
      </c>
      <c r="H173" s="10">
        <f t="shared" si="2"/>
        <v>0</v>
      </c>
      <c r="I173" s="10">
        <f t="shared" si="167"/>
        <v>1415</v>
      </c>
      <c r="J173" s="13"/>
      <c r="K173" s="11">
        <f t="shared" si="4"/>
        <v>18678</v>
      </c>
      <c r="L173" s="9">
        <f t="shared" si="109"/>
        <v>900</v>
      </c>
      <c r="M173" s="9">
        <f t="shared" si="109"/>
        <v>480</v>
      </c>
      <c r="N173" s="19">
        <v>4.12</v>
      </c>
      <c r="O173" s="9">
        <f t="shared" si="109"/>
        <v>120</v>
      </c>
      <c r="P173" s="9">
        <f t="shared" si="109"/>
        <v>0</v>
      </c>
      <c r="Q173" s="13">
        <v>0</v>
      </c>
      <c r="R173" s="13">
        <v>0</v>
      </c>
      <c r="S173" s="13">
        <v>0</v>
      </c>
      <c r="T173" s="17">
        <f t="shared" si="168"/>
        <v>1504.12</v>
      </c>
      <c r="U173" s="17">
        <f t="shared" si="146"/>
        <v>17173.88</v>
      </c>
      <c r="V173" s="18"/>
      <c r="W173" s="13"/>
      <c r="X173" s="14"/>
    </row>
    <row r="174" spans="1:24" ht="21.75" customHeight="1" x14ac:dyDescent="0.25">
      <c r="A174" s="39">
        <v>39995</v>
      </c>
      <c r="B174" s="13">
        <f>CEILING(ROUNDUP((B173*1.03),0),10)</f>
        <v>14580</v>
      </c>
      <c r="C174" s="35">
        <v>22</v>
      </c>
      <c r="D174" s="10">
        <f>ROUND((B174*C174%),0)</f>
        <v>3208</v>
      </c>
      <c r="E174" s="35">
        <v>0</v>
      </c>
      <c r="F174" s="10">
        <f t="shared" si="1"/>
        <v>0</v>
      </c>
      <c r="G174" s="35">
        <v>0</v>
      </c>
      <c r="H174" s="10">
        <f t="shared" si="2"/>
        <v>0</v>
      </c>
      <c r="I174" s="10">
        <f t="shared" si="167"/>
        <v>1458</v>
      </c>
      <c r="J174" s="13"/>
      <c r="K174" s="11">
        <f t="shared" si="4"/>
        <v>19246</v>
      </c>
      <c r="L174" s="9">
        <f t="shared" si="109"/>
        <v>900</v>
      </c>
      <c r="M174" s="9">
        <f t="shared" si="109"/>
        <v>480</v>
      </c>
      <c r="N174" s="19">
        <v>4.12</v>
      </c>
      <c r="O174" s="9">
        <v>133</v>
      </c>
      <c r="P174" s="9">
        <f t="shared" si="109"/>
        <v>0</v>
      </c>
      <c r="Q174" s="13">
        <v>0</v>
      </c>
      <c r="R174" s="13">
        <v>0</v>
      </c>
      <c r="S174" s="13">
        <v>0</v>
      </c>
      <c r="T174" s="17">
        <f t="shared" si="168"/>
        <v>1517.12</v>
      </c>
      <c r="U174" s="17">
        <f t="shared" si="146"/>
        <v>17728.88</v>
      </c>
      <c r="V174" s="18"/>
      <c r="W174" s="13"/>
      <c r="X174" s="14"/>
    </row>
    <row r="175" spans="1:24" ht="21.75" customHeight="1" x14ac:dyDescent="0.25">
      <c r="A175" s="39">
        <v>40026</v>
      </c>
      <c r="B175" s="13">
        <f>B174</f>
        <v>14580</v>
      </c>
      <c r="C175" s="35">
        <v>22</v>
      </c>
      <c r="D175" s="10">
        <f t="shared" si="0"/>
        <v>3208</v>
      </c>
      <c r="E175" s="35">
        <v>0</v>
      </c>
      <c r="F175" s="10">
        <f t="shared" si="1"/>
        <v>0</v>
      </c>
      <c r="G175" s="35">
        <v>0</v>
      </c>
      <c r="H175" s="10">
        <f t="shared" si="2"/>
        <v>0</v>
      </c>
      <c r="I175" s="10">
        <f t="shared" si="167"/>
        <v>1458</v>
      </c>
      <c r="J175" s="13"/>
      <c r="K175" s="11">
        <f t="shared" si="4"/>
        <v>19246</v>
      </c>
      <c r="L175" s="9">
        <f t="shared" si="109"/>
        <v>900</v>
      </c>
      <c r="M175" s="9">
        <f t="shared" si="109"/>
        <v>480</v>
      </c>
      <c r="N175" s="19">
        <v>4.12</v>
      </c>
      <c r="O175" s="9">
        <f t="shared" si="109"/>
        <v>133</v>
      </c>
      <c r="P175" s="9">
        <f t="shared" si="109"/>
        <v>0</v>
      </c>
      <c r="Q175" s="13">
        <v>0</v>
      </c>
      <c r="R175" s="13">
        <v>0</v>
      </c>
      <c r="S175" s="13">
        <v>0</v>
      </c>
      <c r="T175" s="17">
        <f t="shared" si="168"/>
        <v>1517.12</v>
      </c>
      <c r="U175" s="17">
        <f t="shared" si="146"/>
        <v>17728.88</v>
      </c>
      <c r="V175" s="18"/>
      <c r="W175" s="13"/>
      <c r="X175" s="14"/>
    </row>
    <row r="176" spans="1:24" ht="21.75" customHeight="1" x14ac:dyDescent="0.25">
      <c r="A176" s="37" t="s">
        <v>69</v>
      </c>
      <c r="B176" s="9">
        <v>0</v>
      </c>
      <c r="C176" s="35"/>
      <c r="D176" s="10">
        <f>(D177-D175)*2</f>
        <v>1458</v>
      </c>
      <c r="E176" s="35">
        <v>0</v>
      </c>
      <c r="F176" s="10">
        <v>0</v>
      </c>
      <c r="G176" s="35">
        <v>0</v>
      </c>
      <c r="H176" s="10">
        <v>0</v>
      </c>
      <c r="I176" s="10">
        <v>0</v>
      </c>
      <c r="J176" s="9"/>
      <c r="K176" s="11">
        <f>ROUND((B176+D176+F176+H176+I176+J176),0)</f>
        <v>1458</v>
      </c>
      <c r="L176" s="9">
        <f>K176</f>
        <v>1458</v>
      </c>
      <c r="M176" s="9"/>
      <c r="N176" s="9"/>
      <c r="O176" s="9"/>
      <c r="P176" s="9"/>
      <c r="Q176" s="9"/>
      <c r="R176" s="13">
        <v>0</v>
      </c>
      <c r="S176" s="9"/>
      <c r="T176" s="10">
        <f t="shared" ref="T176" si="175">SUM(L176:S176)</f>
        <v>1458</v>
      </c>
      <c r="U176" s="10">
        <f t="shared" ref="U176" si="176">K176-T176</f>
        <v>0</v>
      </c>
      <c r="V176" s="9"/>
      <c r="W176" s="9"/>
      <c r="X176" s="12"/>
    </row>
    <row r="177" spans="1:24" ht="21.75" customHeight="1" x14ac:dyDescent="0.25">
      <c r="A177" s="39">
        <v>40057</v>
      </c>
      <c r="B177" s="13">
        <f>B175</f>
        <v>14580</v>
      </c>
      <c r="C177" s="35">
        <v>27</v>
      </c>
      <c r="D177" s="10">
        <f t="shared" ref="D177:D255" si="177">ROUND((B177*C177%),0)</f>
        <v>3937</v>
      </c>
      <c r="E177" s="35">
        <v>0</v>
      </c>
      <c r="F177" s="10">
        <f t="shared" si="1"/>
        <v>0</v>
      </c>
      <c r="G177" s="35">
        <v>0</v>
      </c>
      <c r="H177" s="10">
        <f t="shared" si="2"/>
        <v>0</v>
      </c>
      <c r="I177" s="10">
        <f t="shared" si="167"/>
        <v>1458</v>
      </c>
      <c r="J177" s="13"/>
      <c r="K177" s="11">
        <f t="shared" ref="K177:K255" si="178">ROUND((B177+D177+F177+H177+I177+J177),0)</f>
        <v>19975</v>
      </c>
      <c r="L177" s="9">
        <f>L175</f>
        <v>900</v>
      </c>
      <c r="M177" s="9">
        <f>M175</f>
        <v>480</v>
      </c>
      <c r="N177" s="19">
        <v>4.12</v>
      </c>
      <c r="O177" s="9">
        <f>O175</f>
        <v>133</v>
      </c>
      <c r="P177" s="9">
        <f>P175</f>
        <v>0</v>
      </c>
      <c r="Q177" s="13">
        <v>0</v>
      </c>
      <c r="R177" s="13">
        <v>0</v>
      </c>
      <c r="S177" s="13">
        <v>0</v>
      </c>
      <c r="T177" s="17">
        <f t="shared" si="168"/>
        <v>1517.12</v>
      </c>
      <c r="U177" s="17">
        <f t="shared" si="146"/>
        <v>18457.88</v>
      </c>
      <c r="V177" s="18"/>
      <c r="W177" s="13"/>
      <c r="X177" s="14"/>
    </row>
    <row r="178" spans="1:24" ht="21.75" customHeight="1" x14ac:dyDescent="0.25">
      <c r="A178" s="39">
        <v>40087</v>
      </c>
      <c r="B178" s="13">
        <f t="shared" ref="B178:B184" si="179">B177</f>
        <v>14580</v>
      </c>
      <c r="C178" s="35">
        <v>27</v>
      </c>
      <c r="D178" s="10">
        <f t="shared" si="177"/>
        <v>3937</v>
      </c>
      <c r="E178" s="35">
        <v>0</v>
      </c>
      <c r="F178" s="10">
        <f t="shared" si="1"/>
        <v>0</v>
      </c>
      <c r="G178" s="35">
        <v>0</v>
      </c>
      <c r="H178" s="10">
        <f t="shared" si="2"/>
        <v>0</v>
      </c>
      <c r="I178" s="10">
        <f t="shared" si="167"/>
        <v>1458</v>
      </c>
      <c r="J178" s="13"/>
      <c r="K178" s="11">
        <f t="shared" si="178"/>
        <v>19975</v>
      </c>
      <c r="L178" s="9">
        <f t="shared" si="109"/>
        <v>900</v>
      </c>
      <c r="M178" s="9">
        <f t="shared" si="109"/>
        <v>480</v>
      </c>
      <c r="N178" s="19">
        <v>4.12</v>
      </c>
      <c r="O178" s="9">
        <f t="shared" si="109"/>
        <v>133</v>
      </c>
      <c r="P178" s="9">
        <f t="shared" si="109"/>
        <v>0</v>
      </c>
      <c r="Q178" s="13">
        <v>0</v>
      </c>
      <c r="R178" s="13">
        <v>0</v>
      </c>
      <c r="S178" s="13">
        <v>0</v>
      </c>
      <c r="T178" s="17">
        <f t="shared" si="168"/>
        <v>1517.12</v>
      </c>
      <c r="U178" s="17">
        <f t="shared" si="146"/>
        <v>18457.88</v>
      </c>
      <c r="V178" s="18"/>
      <c r="W178" s="13"/>
      <c r="X178" s="14"/>
    </row>
    <row r="179" spans="1:24" ht="21.75" customHeight="1" x14ac:dyDescent="0.25">
      <c r="A179" s="44" t="s">
        <v>45</v>
      </c>
      <c r="B179" s="43"/>
      <c r="C179" s="36"/>
      <c r="D179" s="10"/>
      <c r="E179" s="35"/>
      <c r="F179" s="10"/>
      <c r="G179" s="35"/>
      <c r="H179" s="10"/>
      <c r="I179" s="10"/>
      <c r="J179" s="9">
        <v>3387</v>
      </c>
      <c r="K179" s="11">
        <f t="shared" ref="K179" si="180">ROUND((B179+D179+F179+H179+I179+J179),0)</f>
        <v>3387</v>
      </c>
      <c r="L179" s="43"/>
      <c r="M179" s="43"/>
      <c r="N179" s="43"/>
      <c r="O179" s="43"/>
      <c r="P179" s="43"/>
      <c r="Q179" s="43"/>
      <c r="R179" s="13">
        <v>0</v>
      </c>
      <c r="S179" s="43"/>
      <c r="T179" s="10">
        <f t="shared" si="168"/>
        <v>0</v>
      </c>
      <c r="U179" s="10">
        <f t="shared" si="146"/>
        <v>3387</v>
      </c>
      <c r="V179" s="9"/>
      <c r="W179" s="9"/>
      <c r="X179" s="12"/>
    </row>
    <row r="180" spans="1:24" ht="21.75" customHeight="1" x14ac:dyDescent="0.25">
      <c r="A180" s="37" t="s">
        <v>58</v>
      </c>
      <c r="B180" s="9">
        <v>0</v>
      </c>
      <c r="C180" s="36">
        <v>0</v>
      </c>
      <c r="D180" s="10">
        <f t="shared" si="177"/>
        <v>0</v>
      </c>
      <c r="E180" s="35">
        <v>0</v>
      </c>
      <c r="F180" s="10">
        <f t="shared" si="1"/>
        <v>0</v>
      </c>
      <c r="G180" s="35">
        <v>0</v>
      </c>
      <c r="H180" s="10">
        <f t="shared" si="2"/>
        <v>0</v>
      </c>
      <c r="I180" s="10">
        <v>0</v>
      </c>
      <c r="J180" s="9">
        <v>0</v>
      </c>
      <c r="K180" s="11">
        <f t="shared" si="178"/>
        <v>0</v>
      </c>
      <c r="L180" s="9">
        <f t="shared" ref="L180" si="181">L179</f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13">
        <v>0</v>
      </c>
      <c r="S180" s="9">
        <v>0</v>
      </c>
      <c r="T180" s="10">
        <f t="shared" si="168"/>
        <v>0</v>
      </c>
      <c r="U180" s="10">
        <f t="shared" si="146"/>
        <v>0</v>
      </c>
      <c r="V180" s="9"/>
      <c r="W180" s="9"/>
      <c r="X180" s="12"/>
    </row>
    <row r="181" spans="1:24" ht="21.75" customHeight="1" x14ac:dyDescent="0.25">
      <c r="A181" s="39">
        <v>40118</v>
      </c>
      <c r="B181" s="13">
        <f>B178</f>
        <v>14580</v>
      </c>
      <c r="C181" s="35">
        <v>27</v>
      </c>
      <c r="D181" s="10">
        <f t="shared" si="177"/>
        <v>3937</v>
      </c>
      <c r="E181" s="35">
        <v>0</v>
      </c>
      <c r="F181" s="10">
        <f t="shared" si="1"/>
        <v>0</v>
      </c>
      <c r="G181" s="35">
        <v>0</v>
      </c>
      <c r="H181" s="10">
        <f t="shared" si="2"/>
        <v>0</v>
      </c>
      <c r="I181" s="10">
        <f t="shared" si="167"/>
        <v>1458</v>
      </c>
      <c r="J181" s="13"/>
      <c r="K181" s="11">
        <f t="shared" si="178"/>
        <v>19975</v>
      </c>
      <c r="L181" s="9">
        <v>1100</v>
      </c>
      <c r="M181" s="9">
        <f>M178</f>
        <v>480</v>
      </c>
      <c r="N181" s="19">
        <v>4.12</v>
      </c>
      <c r="O181" s="9">
        <v>160</v>
      </c>
      <c r="P181" s="9">
        <f>P178</f>
        <v>0</v>
      </c>
      <c r="Q181" s="13">
        <v>0</v>
      </c>
      <c r="R181" s="13">
        <v>0</v>
      </c>
      <c r="S181" s="13">
        <v>0</v>
      </c>
      <c r="T181" s="17">
        <f t="shared" si="168"/>
        <v>1744.12</v>
      </c>
      <c r="U181" s="17">
        <f t="shared" si="146"/>
        <v>18230.88</v>
      </c>
      <c r="V181" s="18"/>
      <c r="W181" s="13"/>
      <c r="X181" s="14"/>
    </row>
    <row r="182" spans="1:24" ht="21.75" customHeight="1" x14ac:dyDescent="0.25">
      <c r="A182" s="39">
        <v>40148</v>
      </c>
      <c r="B182" s="13">
        <f t="shared" si="179"/>
        <v>14580</v>
      </c>
      <c r="C182" s="35">
        <v>27</v>
      </c>
      <c r="D182" s="10">
        <f t="shared" si="177"/>
        <v>3937</v>
      </c>
      <c r="E182" s="35">
        <v>0</v>
      </c>
      <c r="F182" s="10">
        <f t="shared" si="1"/>
        <v>0</v>
      </c>
      <c r="G182" s="35">
        <v>0</v>
      </c>
      <c r="H182" s="10">
        <f t="shared" si="2"/>
        <v>0</v>
      </c>
      <c r="I182" s="10">
        <f t="shared" si="167"/>
        <v>1458</v>
      </c>
      <c r="J182" s="13"/>
      <c r="K182" s="11">
        <f t="shared" si="178"/>
        <v>19975</v>
      </c>
      <c r="L182" s="9">
        <f t="shared" si="109"/>
        <v>1100</v>
      </c>
      <c r="M182" s="9">
        <f t="shared" si="109"/>
        <v>480</v>
      </c>
      <c r="N182" s="19">
        <v>4.12</v>
      </c>
      <c r="O182" s="9">
        <f t="shared" si="109"/>
        <v>160</v>
      </c>
      <c r="P182" s="9">
        <f t="shared" ref="P182" si="182">P181</f>
        <v>0</v>
      </c>
      <c r="Q182" s="13">
        <v>0</v>
      </c>
      <c r="R182" s="13">
        <v>0</v>
      </c>
      <c r="S182" s="13">
        <v>0</v>
      </c>
      <c r="T182" s="17">
        <f t="shared" si="168"/>
        <v>1744.12</v>
      </c>
      <c r="U182" s="17">
        <f t="shared" ref="U182:U207" si="183">K182-T182</f>
        <v>18230.88</v>
      </c>
      <c r="V182" s="18"/>
      <c r="W182" s="13"/>
      <c r="X182" s="14"/>
    </row>
    <row r="183" spans="1:24" ht="21.75" customHeight="1" x14ac:dyDescent="0.25">
      <c r="A183" s="39">
        <v>40179</v>
      </c>
      <c r="B183" s="13">
        <f t="shared" si="179"/>
        <v>14580</v>
      </c>
      <c r="C183" s="35">
        <v>27</v>
      </c>
      <c r="D183" s="10">
        <f t="shared" si="177"/>
        <v>3937</v>
      </c>
      <c r="E183" s="35">
        <v>0</v>
      </c>
      <c r="F183" s="10">
        <f t="shared" si="1"/>
        <v>0</v>
      </c>
      <c r="G183" s="35">
        <v>0</v>
      </c>
      <c r="H183" s="10">
        <f t="shared" si="2"/>
        <v>0</v>
      </c>
      <c r="I183" s="10">
        <f t="shared" si="167"/>
        <v>1458</v>
      </c>
      <c r="J183" s="13"/>
      <c r="K183" s="11">
        <f t="shared" si="178"/>
        <v>19975</v>
      </c>
      <c r="L183" s="9">
        <f t="shared" ref="L183:P218" si="184">L182</f>
        <v>1100</v>
      </c>
      <c r="M183" s="9">
        <f t="shared" si="184"/>
        <v>480</v>
      </c>
      <c r="N183" s="19">
        <v>4.12</v>
      </c>
      <c r="O183" s="9">
        <f t="shared" si="184"/>
        <v>160</v>
      </c>
      <c r="P183" s="9">
        <f t="shared" si="184"/>
        <v>0</v>
      </c>
      <c r="Q183" s="13">
        <v>0</v>
      </c>
      <c r="R183" s="13">
        <v>0</v>
      </c>
      <c r="S183" s="13">
        <v>0</v>
      </c>
      <c r="T183" s="17">
        <f t="shared" si="168"/>
        <v>1744.12</v>
      </c>
      <c r="U183" s="17">
        <f t="shared" si="183"/>
        <v>18230.88</v>
      </c>
      <c r="V183" s="18"/>
      <c r="W183" s="13"/>
      <c r="X183" s="14"/>
    </row>
    <row r="184" spans="1:24" ht="21.75" customHeight="1" x14ac:dyDescent="0.25">
      <c r="A184" s="39">
        <v>40210</v>
      </c>
      <c r="B184" s="13">
        <f t="shared" si="179"/>
        <v>14580</v>
      </c>
      <c r="C184" s="35">
        <v>27</v>
      </c>
      <c r="D184" s="10">
        <f t="shared" si="177"/>
        <v>3937</v>
      </c>
      <c r="E184" s="35">
        <v>0</v>
      </c>
      <c r="F184" s="10">
        <f t="shared" si="1"/>
        <v>0</v>
      </c>
      <c r="G184" s="35">
        <v>0</v>
      </c>
      <c r="H184" s="10">
        <f t="shared" si="2"/>
        <v>0</v>
      </c>
      <c r="I184" s="10">
        <f t="shared" si="167"/>
        <v>1458</v>
      </c>
      <c r="J184" s="13"/>
      <c r="K184" s="11">
        <f t="shared" si="178"/>
        <v>19975</v>
      </c>
      <c r="L184" s="9">
        <f t="shared" si="184"/>
        <v>1100</v>
      </c>
      <c r="M184" s="9">
        <f t="shared" si="184"/>
        <v>480</v>
      </c>
      <c r="N184" s="19">
        <v>4.12</v>
      </c>
      <c r="O184" s="9">
        <f t="shared" si="184"/>
        <v>160</v>
      </c>
      <c r="P184" s="9">
        <f t="shared" si="184"/>
        <v>0</v>
      </c>
      <c r="Q184" s="13">
        <v>0</v>
      </c>
      <c r="R184" s="13">
        <v>0</v>
      </c>
      <c r="S184" s="13">
        <v>0</v>
      </c>
      <c r="T184" s="17">
        <f t="shared" si="168"/>
        <v>1744.12</v>
      </c>
      <c r="U184" s="17">
        <f t="shared" si="183"/>
        <v>18230.88</v>
      </c>
      <c r="V184" s="18"/>
      <c r="W184" s="13"/>
      <c r="X184" s="14"/>
    </row>
    <row r="185" spans="1:24" ht="21.75" customHeight="1" x14ac:dyDescent="0.25">
      <c r="A185" s="37" t="s">
        <v>60</v>
      </c>
      <c r="B185" s="9">
        <v>0</v>
      </c>
      <c r="C185" s="36">
        <v>0</v>
      </c>
      <c r="D185" s="10">
        <f t="shared" ref="D185" si="185">ROUND((B185*C185%),0)</f>
        <v>0</v>
      </c>
      <c r="E185" s="35">
        <v>0</v>
      </c>
      <c r="F185" s="10">
        <f t="shared" si="1"/>
        <v>0</v>
      </c>
      <c r="G185" s="35">
        <v>0</v>
      </c>
      <c r="H185" s="10">
        <f t="shared" si="2"/>
        <v>0</v>
      </c>
      <c r="I185" s="10">
        <v>0</v>
      </c>
      <c r="J185" s="9">
        <v>0</v>
      </c>
      <c r="K185" s="11">
        <f t="shared" si="178"/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13">
        <v>0</v>
      </c>
      <c r="S185" s="9">
        <v>0</v>
      </c>
      <c r="T185" s="10">
        <f t="shared" ref="T185" si="186">SUM(L185:S185)</f>
        <v>0</v>
      </c>
      <c r="U185" s="10">
        <f t="shared" ref="U185" si="187">K185-T185</f>
        <v>0</v>
      </c>
      <c r="V185" s="9"/>
      <c r="W185" s="9"/>
      <c r="X185" s="12"/>
    </row>
    <row r="186" spans="1:24" ht="21.75" customHeight="1" x14ac:dyDescent="0.25">
      <c r="A186" s="37">
        <v>40238</v>
      </c>
      <c r="B186" s="9">
        <f>B184</f>
        <v>14580</v>
      </c>
      <c r="C186" s="35">
        <v>27</v>
      </c>
      <c r="D186" s="10">
        <f t="shared" si="177"/>
        <v>3937</v>
      </c>
      <c r="E186" s="35">
        <v>0</v>
      </c>
      <c r="F186" s="10">
        <f t="shared" si="1"/>
        <v>0</v>
      </c>
      <c r="G186" s="35">
        <v>0</v>
      </c>
      <c r="H186" s="10">
        <f t="shared" si="2"/>
        <v>0</v>
      </c>
      <c r="I186" s="10">
        <f t="shared" si="167"/>
        <v>1458</v>
      </c>
      <c r="J186" s="9"/>
      <c r="K186" s="11">
        <f t="shared" si="178"/>
        <v>19975</v>
      </c>
      <c r="L186" s="9">
        <f>L184</f>
        <v>1100</v>
      </c>
      <c r="M186" s="9">
        <v>900</v>
      </c>
      <c r="N186" s="19">
        <v>9.27</v>
      </c>
      <c r="O186" s="9">
        <f>O184</f>
        <v>160</v>
      </c>
      <c r="P186" s="9">
        <f>P184</f>
        <v>0</v>
      </c>
      <c r="Q186" s="9">
        <v>0</v>
      </c>
      <c r="R186" s="13">
        <v>0</v>
      </c>
      <c r="S186" s="9">
        <v>0</v>
      </c>
      <c r="T186" s="17">
        <f t="shared" si="168"/>
        <v>2169.27</v>
      </c>
      <c r="U186" s="17">
        <f t="shared" si="183"/>
        <v>17805.73</v>
      </c>
      <c r="V186" s="19"/>
      <c r="W186" s="9"/>
      <c r="X186" s="12"/>
    </row>
    <row r="187" spans="1:24" ht="21.75" customHeight="1" x14ac:dyDescent="0.25">
      <c r="A187" s="37" t="s">
        <v>70</v>
      </c>
      <c r="B187" s="9">
        <v>0</v>
      </c>
      <c r="C187" s="35"/>
      <c r="D187" s="10">
        <f>(D188-D186)*3</f>
        <v>3498</v>
      </c>
      <c r="E187" s="35">
        <v>0</v>
      </c>
      <c r="F187" s="10">
        <v>0</v>
      </c>
      <c r="G187" s="35">
        <v>0</v>
      </c>
      <c r="H187" s="10">
        <v>0</v>
      </c>
      <c r="I187" s="10">
        <v>0</v>
      </c>
      <c r="J187" s="9"/>
      <c r="K187" s="11">
        <f>ROUND((B187+D187+F187+H187+I187+J187),0)</f>
        <v>3498</v>
      </c>
      <c r="L187" s="9">
        <f>K187</f>
        <v>3498</v>
      </c>
      <c r="M187" s="9"/>
      <c r="N187" s="9"/>
      <c r="O187" s="9"/>
      <c r="P187" s="9"/>
      <c r="Q187" s="9"/>
      <c r="R187" s="13">
        <v>0</v>
      </c>
      <c r="S187" s="9"/>
      <c r="T187" s="10">
        <f t="shared" ref="T187" si="188">SUM(L187:S187)</f>
        <v>3498</v>
      </c>
      <c r="U187" s="10">
        <f t="shared" si="183"/>
        <v>0</v>
      </c>
      <c r="V187" s="9"/>
      <c r="W187" s="9"/>
      <c r="X187" s="12"/>
    </row>
    <row r="188" spans="1:24" ht="21.75" customHeight="1" x14ac:dyDescent="0.25">
      <c r="A188" s="37">
        <v>40269</v>
      </c>
      <c r="B188" s="9">
        <f>B186</f>
        <v>14580</v>
      </c>
      <c r="C188" s="35">
        <v>35</v>
      </c>
      <c r="D188" s="10">
        <f t="shared" si="177"/>
        <v>5103</v>
      </c>
      <c r="E188" s="35">
        <v>0</v>
      </c>
      <c r="F188" s="10">
        <f t="shared" si="1"/>
        <v>0</v>
      </c>
      <c r="G188" s="35">
        <v>0</v>
      </c>
      <c r="H188" s="10">
        <f t="shared" si="2"/>
        <v>0</v>
      </c>
      <c r="I188" s="10">
        <f t="shared" si="167"/>
        <v>1458</v>
      </c>
      <c r="J188" s="9"/>
      <c r="K188" s="11">
        <f t="shared" si="178"/>
        <v>21141</v>
      </c>
      <c r="L188" s="9">
        <f>L186</f>
        <v>1100</v>
      </c>
      <c r="M188" s="9">
        <f>M186</f>
        <v>900</v>
      </c>
      <c r="N188" s="19">
        <v>9.27</v>
      </c>
      <c r="O188" s="9">
        <v>190</v>
      </c>
      <c r="P188" s="9">
        <f>P186</f>
        <v>0</v>
      </c>
      <c r="Q188" s="9">
        <v>0</v>
      </c>
      <c r="R188" s="13">
        <v>0</v>
      </c>
      <c r="S188" s="19">
        <v>242.66</v>
      </c>
      <c r="T188" s="17">
        <f t="shared" si="168"/>
        <v>2441.9299999999998</v>
      </c>
      <c r="U188" s="17">
        <f t="shared" si="183"/>
        <v>18699.07</v>
      </c>
      <c r="V188" s="19"/>
      <c r="W188" s="9"/>
      <c r="X188" s="12"/>
    </row>
    <row r="189" spans="1:24" ht="21.75" customHeight="1" x14ac:dyDescent="0.25">
      <c r="A189" s="37">
        <v>40299</v>
      </c>
      <c r="B189" s="9">
        <f>B188</f>
        <v>14580</v>
      </c>
      <c r="C189" s="35">
        <v>35</v>
      </c>
      <c r="D189" s="10">
        <f t="shared" si="177"/>
        <v>5103</v>
      </c>
      <c r="E189" s="35">
        <v>0</v>
      </c>
      <c r="F189" s="10">
        <f t="shared" si="1"/>
        <v>0</v>
      </c>
      <c r="G189" s="35">
        <v>0</v>
      </c>
      <c r="H189" s="10">
        <f t="shared" si="2"/>
        <v>0</v>
      </c>
      <c r="I189" s="10">
        <f t="shared" si="167"/>
        <v>1458</v>
      </c>
      <c r="J189" s="9"/>
      <c r="K189" s="11">
        <f t="shared" si="178"/>
        <v>21141</v>
      </c>
      <c r="L189" s="9">
        <f t="shared" si="184"/>
        <v>1100</v>
      </c>
      <c r="M189" s="9">
        <f t="shared" si="184"/>
        <v>900</v>
      </c>
      <c r="N189" s="19">
        <v>9.27</v>
      </c>
      <c r="O189" s="9">
        <f t="shared" si="184"/>
        <v>190</v>
      </c>
      <c r="P189" s="9">
        <f t="shared" si="184"/>
        <v>0</v>
      </c>
      <c r="Q189" s="9">
        <v>0</v>
      </c>
      <c r="R189" s="13">
        <v>0</v>
      </c>
      <c r="S189" s="9">
        <v>0</v>
      </c>
      <c r="T189" s="17">
        <f t="shared" si="168"/>
        <v>2199.27</v>
      </c>
      <c r="U189" s="17">
        <f t="shared" si="183"/>
        <v>18941.73</v>
      </c>
      <c r="V189" s="19"/>
      <c r="W189" s="37"/>
      <c r="X189" s="12"/>
    </row>
    <row r="190" spans="1:24" ht="21.75" customHeight="1" x14ac:dyDescent="0.25">
      <c r="A190" s="37">
        <v>40330</v>
      </c>
      <c r="B190" s="9">
        <f>B189</f>
        <v>14580</v>
      </c>
      <c r="C190" s="35">
        <v>35</v>
      </c>
      <c r="D190" s="10">
        <f t="shared" si="177"/>
        <v>5103</v>
      </c>
      <c r="E190" s="35">
        <v>0</v>
      </c>
      <c r="F190" s="10">
        <f t="shared" si="1"/>
        <v>0</v>
      </c>
      <c r="G190" s="35">
        <v>0</v>
      </c>
      <c r="H190" s="10">
        <f t="shared" si="2"/>
        <v>0</v>
      </c>
      <c r="I190" s="10">
        <f t="shared" si="167"/>
        <v>1458</v>
      </c>
      <c r="J190" s="9"/>
      <c r="K190" s="11">
        <f t="shared" si="178"/>
        <v>21141</v>
      </c>
      <c r="L190" s="9">
        <f t="shared" si="184"/>
        <v>1100</v>
      </c>
      <c r="M190" s="9">
        <f t="shared" si="184"/>
        <v>900</v>
      </c>
      <c r="N190" s="19">
        <v>9.27</v>
      </c>
      <c r="O190" s="9">
        <f t="shared" si="184"/>
        <v>190</v>
      </c>
      <c r="P190" s="9">
        <f t="shared" si="184"/>
        <v>0</v>
      </c>
      <c r="Q190" s="9">
        <v>0</v>
      </c>
      <c r="R190" s="13">
        <v>0</v>
      </c>
      <c r="S190" s="9">
        <v>0</v>
      </c>
      <c r="T190" s="17">
        <f t="shared" si="168"/>
        <v>2199.27</v>
      </c>
      <c r="U190" s="17">
        <f t="shared" si="183"/>
        <v>18941.73</v>
      </c>
      <c r="V190" s="19"/>
      <c r="W190" s="9"/>
      <c r="X190" s="12"/>
    </row>
    <row r="191" spans="1:24" ht="21.75" customHeight="1" x14ac:dyDescent="0.25">
      <c r="A191" s="37">
        <v>40360</v>
      </c>
      <c r="B191" s="9">
        <f>CEILING(ROUNDUP((B190*1.03),0),10)</f>
        <v>15020</v>
      </c>
      <c r="C191" s="35">
        <v>35</v>
      </c>
      <c r="D191" s="10">
        <f t="shared" si="177"/>
        <v>5257</v>
      </c>
      <c r="E191" s="35">
        <v>0</v>
      </c>
      <c r="F191" s="10">
        <f t="shared" ref="F191:F268" si="189">B191*E191%</f>
        <v>0</v>
      </c>
      <c r="G191" s="35">
        <v>0</v>
      </c>
      <c r="H191" s="10">
        <f t="shared" ref="H191:H268" si="190">(B191+D191)*G191%</f>
        <v>0</v>
      </c>
      <c r="I191" s="10">
        <f t="shared" si="167"/>
        <v>1502</v>
      </c>
      <c r="J191" s="9"/>
      <c r="K191" s="11">
        <f t="shared" si="178"/>
        <v>21779</v>
      </c>
      <c r="L191" s="9">
        <v>1450</v>
      </c>
      <c r="M191" s="9">
        <f t="shared" si="184"/>
        <v>900</v>
      </c>
      <c r="N191" s="19">
        <v>9.27</v>
      </c>
      <c r="O191" s="9">
        <f t="shared" si="184"/>
        <v>190</v>
      </c>
      <c r="P191" s="9">
        <f t="shared" si="184"/>
        <v>0</v>
      </c>
      <c r="Q191" s="9">
        <v>0</v>
      </c>
      <c r="R191" s="13">
        <v>0</v>
      </c>
      <c r="S191" s="9">
        <v>0</v>
      </c>
      <c r="T191" s="17">
        <f t="shared" si="168"/>
        <v>2549.27</v>
      </c>
      <c r="U191" s="17">
        <f t="shared" si="183"/>
        <v>19229.73</v>
      </c>
      <c r="V191" s="19"/>
      <c r="W191" s="9"/>
      <c r="X191" s="12"/>
    </row>
    <row r="192" spans="1:24" ht="21.75" customHeight="1" x14ac:dyDescent="0.25">
      <c r="A192" s="37">
        <v>40391</v>
      </c>
      <c r="B192" s="9">
        <f>B191</f>
        <v>15020</v>
      </c>
      <c r="C192" s="35">
        <v>35</v>
      </c>
      <c r="D192" s="10">
        <f t="shared" si="177"/>
        <v>5257</v>
      </c>
      <c r="E192" s="35">
        <v>0</v>
      </c>
      <c r="F192" s="10">
        <f t="shared" si="189"/>
        <v>0</v>
      </c>
      <c r="G192" s="35">
        <v>0</v>
      </c>
      <c r="H192" s="10">
        <f t="shared" si="190"/>
        <v>0</v>
      </c>
      <c r="I192" s="10">
        <f t="shared" si="167"/>
        <v>1502</v>
      </c>
      <c r="J192" s="9"/>
      <c r="K192" s="11">
        <f t="shared" si="178"/>
        <v>21779</v>
      </c>
      <c r="L192" s="9">
        <f t="shared" si="184"/>
        <v>1450</v>
      </c>
      <c r="M192" s="9">
        <f t="shared" si="184"/>
        <v>900</v>
      </c>
      <c r="N192" s="19">
        <v>9.27</v>
      </c>
      <c r="O192" s="9">
        <f t="shared" si="184"/>
        <v>190</v>
      </c>
      <c r="P192" s="9">
        <f t="shared" si="184"/>
        <v>0</v>
      </c>
      <c r="Q192" s="9">
        <v>0</v>
      </c>
      <c r="R192" s="13">
        <v>0</v>
      </c>
      <c r="S192" s="9">
        <v>0</v>
      </c>
      <c r="T192" s="17">
        <f t="shared" si="168"/>
        <v>2549.27</v>
      </c>
      <c r="U192" s="17">
        <f t="shared" si="183"/>
        <v>19229.73</v>
      </c>
      <c r="V192" s="19"/>
      <c r="W192" s="9"/>
      <c r="X192" s="12"/>
    </row>
    <row r="193" spans="1:24" ht="21.75" customHeight="1" x14ac:dyDescent="0.25">
      <c r="A193" s="37">
        <v>40422</v>
      </c>
      <c r="B193" s="9">
        <f>B192</f>
        <v>15020</v>
      </c>
      <c r="C193" s="35">
        <v>35</v>
      </c>
      <c r="D193" s="10">
        <f t="shared" si="177"/>
        <v>5257</v>
      </c>
      <c r="E193" s="35">
        <v>0</v>
      </c>
      <c r="F193" s="10">
        <f t="shared" si="189"/>
        <v>0</v>
      </c>
      <c r="G193" s="35">
        <v>0</v>
      </c>
      <c r="H193" s="10">
        <f t="shared" si="190"/>
        <v>0</v>
      </c>
      <c r="I193" s="10">
        <f t="shared" si="167"/>
        <v>1502</v>
      </c>
      <c r="J193" s="9"/>
      <c r="K193" s="11">
        <f t="shared" si="178"/>
        <v>21779</v>
      </c>
      <c r="L193" s="9">
        <f t="shared" si="184"/>
        <v>1450</v>
      </c>
      <c r="M193" s="9">
        <f t="shared" si="184"/>
        <v>900</v>
      </c>
      <c r="N193" s="19">
        <v>9.27</v>
      </c>
      <c r="O193" s="9">
        <f t="shared" si="184"/>
        <v>190</v>
      </c>
      <c r="P193" s="9">
        <f t="shared" si="184"/>
        <v>0</v>
      </c>
      <c r="Q193" s="9">
        <v>0</v>
      </c>
      <c r="R193" s="13">
        <v>0</v>
      </c>
      <c r="S193" s="9">
        <v>0</v>
      </c>
      <c r="T193" s="17">
        <f t="shared" si="168"/>
        <v>2549.27</v>
      </c>
      <c r="U193" s="17">
        <f t="shared" si="183"/>
        <v>19229.73</v>
      </c>
      <c r="V193" s="19"/>
      <c r="W193" s="9"/>
      <c r="X193" s="12"/>
    </row>
    <row r="194" spans="1:24" ht="21.75" customHeight="1" x14ac:dyDescent="0.25">
      <c r="A194" s="37" t="s">
        <v>79</v>
      </c>
      <c r="B194" s="9">
        <v>0</v>
      </c>
      <c r="C194" s="35"/>
      <c r="D194" s="10">
        <f>(D195-D193)*3</f>
        <v>4506</v>
      </c>
      <c r="E194" s="35">
        <v>0</v>
      </c>
      <c r="F194" s="10">
        <v>0</v>
      </c>
      <c r="G194" s="35">
        <v>0</v>
      </c>
      <c r="H194" s="10">
        <v>0</v>
      </c>
      <c r="I194" s="10">
        <v>0</v>
      </c>
      <c r="J194" s="9"/>
      <c r="K194" s="11">
        <f>ROUND((B194+D194+F194+H194+I194+J194),0)</f>
        <v>4506</v>
      </c>
      <c r="L194" s="9">
        <f>K194</f>
        <v>4506</v>
      </c>
      <c r="M194" s="9"/>
      <c r="N194" s="9"/>
      <c r="O194" s="9"/>
      <c r="P194" s="9"/>
      <c r="Q194" s="9"/>
      <c r="R194" s="13">
        <v>0</v>
      </c>
      <c r="S194" s="9"/>
      <c r="T194" s="10">
        <f t="shared" ref="T194" si="191">SUM(L194:S194)</f>
        <v>4506</v>
      </c>
      <c r="U194" s="10">
        <f t="shared" ref="U194" si="192">K194-T194</f>
        <v>0</v>
      </c>
      <c r="V194" s="9"/>
      <c r="W194" s="9"/>
      <c r="X194" s="12"/>
    </row>
    <row r="195" spans="1:24" ht="21.75" customHeight="1" x14ac:dyDescent="0.25">
      <c r="A195" s="37">
        <v>40452</v>
      </c>
      <c r="B195" s="9">
        <f>B193</f>
        <v>15020</v>
      </c>
      <c r="C195" s="35">
        <v>45</v>
      </c>
      <c r="D195" s="10">
        <f t="shared" si="177"/>
        <v>6759</v>
      </c>
      <c r="E195" s="35">
        <v>0</v>
      </c>
      <c r="F195" s="10">
        <f t="shared" si="189"/>
        <v>0</v>
      </c>
      <c r="G195" s="35">
        <v>0</v>
      </c>
      <c r="H195" s="10">
        <f t="shared" si="190"/>
        <v>0</v>
      </c>
      <c r="I195" s="10">
        <f t="shared" si="167"/>
        <v>1502</v>
      </c>
      <c r="J195" s="9"/>
      <c r="K195" s="11">
        <f t="shared" si="178"/>
        <v>23281</v>
      </c>
      <c r="L195" s="9">
        <f>L193</f>
        <v>1450</v>
      </c>
      <c r="M195" s="9">
        <f>M193</f>
        <v>900</v>
      </c>
      <c r="N195" s="19">
        <v>9.27</v>
      </c>
      <c r="O195" s="9">
        <v>235</v>
      </c>
      <c r="P195" s="9">
        <f>P193</f>
        <v>0</v>
      </c>
      <c r="Q195" s="9">
        <v>0</v>
      </c>
      <c r="R195" s="13">
        <v>0</v>
      </c>
      <c r="S195" s="9">
        <v>0</v>
      </c>
      <c r="T195" s="17">
        <f t="shared" si="168"/>
        <v>2594.27</v>
      </c>
      <c r="U195" s="17">
        <f t="shared" si="183"/>
        <v>20686.73</v>
      </c>
      <c r="V195" s="19"/>
      <c r="W195" s="9"/>
      <c r="X195" s="12"/>
    </row>
    <row r="196" spans="1:24" ht="21.75" customHeight="1" x14ac:dyDescent="0.25">
      <c r="A196" s="44" t="s">
        <v>45</v>
      </c>
      <c r="B196" s="43"/>
      <c r="C196" s="36"/>
      <c r="D196" s="10"/>
      <c r="E196" s="35"/>
      <c r="F196" s="10"/>
      <c r="G196" s="35"/>
      <c r="H196" s="10"/>
      <c r="I196" s="10"/>
      <c r="J196" s="9">
        <v>3387</v>
      </c>
      <c r="K196" s="11">
        <f t="shared" ref="K196" si="193">ROUND((B196+D196+F196+H196+I196+J196),0)</f>
        <v>3387</v>
      </c>
      <c r="L196" s="43"/>
      <c r="M196" s="43"/>
      <c r="N196" s="43"/>
      <c r="O196" s="43"/>
      <c r="P196" s="43"/>
      <c r="Q196" s="43"/>
      <c r="R196" s="13">
        <v>0</v>
      </c>
      <c r="S196" s="43"/>
      <c r="T196" s="10">
        <f t="shared" si="168"/>
        <v>0</v>
      </c>
      <c r="U196" s="10">
        <f t="shared" si="183"/>
        <v>3387</v>
      </c>
      <c r="V196" s="9"/>
      <c r="W196" s="9"/>
      <c r="X196" s="12"/>
    </row>
    <row r="197" spans="1:24" ht="21.75" customHeight="1" x14ac:dyDescent="0.25">
      <c r="A197" s="37" t="s">
        <v>58</v>
      </c>
      <c r="B197" s="9">
        <v>0</v>
      </c>
      <c r="C197" s="36">
        <v>0</v>
      </c>
      <c r="D197" s="10">
        <f t="shared" ref="D197" si="194">ROUND((B197*C197%),0)</f>
        <v>0</v>
      </c>
      <c r="E197" s="35">
        <v>0</v>
      </c>
      <c r="F197" s="10">
        <f t="shared" si="189"/>
        <v>0</v>
      </c>
      <c r="G197" s="35">
        <v>0</v>
      </c>
      <c r="H197" s="10">
        <f t="shared" si="190"/>
        <v>0</v>
      </c>
      <c r="I197" s="10">
        <v>0</v>
      </c>
      <c r="J197" s="9">
        <v>0</v>
      </c>
      <c r="K197" s="11">
        <f t="shared" ref="K197" si="195">ROUND((B197+D197+F197+H197+I197+J197),0)</f>
        <v>0</v>
      </c>
      <c r="L197" s="9">
        <f t="shared" ref="L197" si="196">L196</f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13">
        <v>0</v>
      </c>
      <c r="S197" s="9">
        <v>0</v>
      </c>
      <c r="T197" s="10">
        <f t="shared" ref="T197" si="197">SUM(L197:S197)</f>
        <v>0</v>
      </c>
      <c r="U197" s="10">
        <f t="shared" si="183"/>
        <v>0</v>
      </c>
      <c r="V197" s="9"/>
      <c r="W197" s="9"/>
      <c r="X197" s="12"/>
    </row>
    <row r="198" spans="1:24" ht="21.75" customHeight="1" x14ac:dyDescent="0.25">
      <c r="A198" s="37">
        <v>40483</v>
      </c>
      <c r="B198" s="9">
        <f>B195</f>
        <v>15020</v>
      </c>
      <c r="C198" s="35">
        <v>45</v>
      </c>
      <c r="D198" s="10">
        <f t="shared" si="177"/>
        <v>6759</v>
      </c>
      <c r="E198" s="35">
        <v>0</v>
      </c>
      <c r="F198" s="10">
        <f t="shared" si="189"/>
        <v>0</v>
      </c>
      <c r="G198" s="35">
        <v>0</v>
      </c>
      <c r="H198" s="10">
        <f t="shared" si="190"/>
        <v>0</v>
      </c>
      <c r="I198" s="10">
        <f t="shared" si="167"/>
        <v>1502</v>
      </c>
      <c r="J198" s="9"/>
      <c r="K198" s="11">
        <f t="shared" si="178"/>
        <v>23281</v>
      </c>
      <c r="L198" s="9">
        <f>L195</f>
        <v>1450</v>
      </c>
      <c r="M198" s="9">
        <f>M195</f>
        <v>900</v>
      </c>
      <c r="N198" s="19">
        <v>9.27</v>
      </c>
      <c r="O198" s="9">
        <f>O195</f>
        <v>235</v>
      </c>
      <c r="P198" s="9">
        <f>P195</f>
        <v>0</v>
      </c>
      <c r="Q198" s="9">
        <v>0</v>
      </c>
      <c r="R198" s="13">
        <v>0</v>
      </c>
      <c r="S198" s="9">
        <v>0</v>
      </c>
      <c r="T198" s="17">
        <f t="shared" si="168"/>
        <v>2594.27</v>
      </c>
      <c r="U198" s="17">
        <f t="shared" si="183"/>
        <v>20686.73</v>
      </c>
      <c r="V198" s="19"/>
      <c r="W198" s="9"/>
      <c r="X198" s="12"/>
    </row>
    <row r="199" spans="1:24" ht="21.75" customHeight="1" x14ac:dyDescent="0.25">
      <c r="A199" s="37">
        <v>40513</v>
      </c>
      <c r="B199" s="9">
        <f>B198</f>
        <v>15020</v>
      </c>
      <c r="C199" s="35">
        <v>45</v>
      </c>
      <c r="D199" s="10">
        <f t="shared" si="177"/>
        <v>6759</v>
      </c>
      <c r="E199" s="35">
        <v>0</v>
      </c>
      <c r="F199" s="10">
        <f t="shared" si="189"/>
        <v>0</v>
      </c>
      <c r="G199" s="35">
        <v>0</v>
      </c>
      <c r="H199" s="10">
        <f t="shared" si="190"/>
        <v>0</v>
      </c>
      <c r="I199" s="10">
        <f t="shared" si="167"/>
        <v>1502</v>
      </c>
      <c r="J199" s="9"/>
      <c r="K199" s="11">
        <f t="shared" si="178"/>
        <v>23281</v>
      </c>
      <c r="L199" s="9">
        <f t="shared" ref="L199" si="198">L198</f>
        <v>1450</v>
      </c>
      <c r="M199" s="9">
        <f t="shared" si="184"/>
        <v>900</v>
      </c>
      <c r="N199" s="19">
        <v>9.27</v>
      </c>
      <c r="O199" s="9">
        <f t="shared" si="184"/>
        <v>235</v>
      </c>
      <c r="P199" s="9">
        <f t="shared" si="184"/>
        <v>0</v>
      </c>
      <c r="Q199" s="9">
        <v>0</v>
      </c>
      <c r="R199" s="13">
        <v>0</v>
      </c>
      <c r="S199" s="9">
        <v>0</v>
      </c>
      <c r="T199" s="17">
        <f t="shared" si="168"/>
        <v>2594.27</v>
      </c>
      <c r="U199" s="17">
        <f t="shared" si="183"/>
        <v>20686.73</v>
      </c>
      <c r="V199" s="19"/>
      <c r="W199" s="9"/>
      <c r="X199" s="12"/>
    </row>
    <row r="200" spans="1:24" ht="21.75" customHeight="1" x14ac:dyDescent="0.25">
      <c r="A200" s="37">
        <v>40544</v>
      </c>
      <c r="B200" s="9">
        <f>B199</f>
        <v>15020</v>
      </c>
      <c r="C200" s="35">
        <v>45</v>
      </c>
      <c r="D200" s="10">
        <f t="shared" si="177"/>
        <v>6759</v>
      </c>
      <c r="E200" s="35">
        <v>0</v>
      </c>
      <c r="F200" s="10">
        <f t="shared" si="189"/>
        <v>0</v>
      </c>
      <c r="G200" s="35">
        <v>0</v>
      </c>
      <c r="H200" s="10">
        <f t="shared" si="190"/>
        <v>0</v>
      </c>
      <c r="I200" s="10">
        <f t="shared" si="167"/>
        <v>1502</v>
      </c>
      <c r="J200" s="9"/>
      <c r="K200" s="11">
        <f t="shared" si="178"/>
        <v>23281</v>
      </c>
      <c r="L200" s="9">
        <f t="shared" ref="L200" si="199">L199</f>
        <v>1450</v>
      </c>
      <c r="M200" s="9">
        <f t="shared" si="184"/>
        <v>900</v>
      </c>
      <c r="N200" s="19">
        <v>9.27</v>
      </c>
      <c r="O200" s="9">
        <f t="shared" si="184"/>
        <v>235</v>
      </c>
      <c r="P200" s="9">
        <f t="shared" si="184"/>
        <v>0</v>
      </c>
      <c r="Q200" s="9">
        <v>0</v>
      </c>
      <c r="R200" s="13">
        <v>0</v>
      </c>
      <c r="S200" s="9">
        <v>0</v>
      </c>
      <c r="T200" s="17">
        <f t="shared" si="168"/>
        <v>2594.27</v>
      </c>
      <c r="U200" s="17">
        <f t="shared" si="183"/>
        <v>20686.73</v>
      </c>
      <c r="V200" s="19"/>
      <c r="W200" s="9"/>
      <c r="X200" s="12"/>
    </row>
    <row r="201" spans="1:24" ht="21.75" customHeight="1" x14ac:dyDescent="0.25">
      <c r="A201" s="37">
        <v>40575</v>
      </c>
      <c r="B201" s="9">
        <f>B200</f>
        <v>15020</v>
      </c>
      <c r="C201" s="35">
        <v>45</v>
      </c>
      <c r="D201" s="10">
        <f t="shared" si="177"/>
        <v>6759</v>
      </c>
      <c r="E201" s="35">
        <v>0</v>
      </c>
      <c r="F201" s="10">
        <f t="shared" si="189"/>
        <v>0</v>
      </c>
      <c r="G201" s="35">
        <v>0</v>
      </c>
      <c r="H201" s="10">
        <f t="shared" si="190"/>
        <v>0</v>
      </c>
      <c r="I201" s="10">
        <f t="shared" si="167"/>
        <v>1502</v>
      </c>
      <c r="J201" s="9"/>
      <c r="K201" s="11">
        <f t="shared" si="178"/>
        <v>23281</v>
      </c>
      <c r="L201" s="9">
        <f t="shared" ref="L201" si="200">L200</f>
        <v>1450</v>
      </c>
      <c r="M201" s="9">
        <f t="shared" si="184"/>
        <v>900</v>
      </c>
      <c r="N201" s="19">
        <v>9.27</v>
      </c>
      <c r="O201" s="9">
        <f t="shared" si="184"/>
        <v>235</v>
      </c>
      <c r="P201" s="9">
        <f t="shared" si="184"/>
        <v>0</v>
      </c>
      <c r="Q201" s="9">
        <v>0</v>
      </c>
      <c r="R201" s="13">
        <v>0</v>
      </c>
      <c r="S201" s="9">
        <v>0</v>
      </c>
      <c r="T201" s="17">
        <f t="shared" si="168"/>
        <v>2594.27</v>
      </c>
      <c r="U201" s="17">
        <f t="shared" si="183"/>
        <v>20686.73</v>
      </c>
      <c r="V201" s="19"/>
      <c r="W201" s="9"/>
      <c r="X201" s="12"/>
    </row>
    <row r="202" spans="1:24" ht="21.75" customHeight="1" x14ac:dyDescent="0.25">
      <c r="A202" s="37" t="s">
        <v>60</v>
      </c>
      <c r="B202" s="9">
        <v>0</v>
      </c>
      <c r="C202" s="36">
        <v>0</v>
      </c>
      <c r="D202" s="10">
        <f t="shared" si="177"/>
        <v>0</v>
      </c>
      <c r="E202" s="35">
        <v>0</v>
      </c>
      <c r="F202" s="10">
        <f t="shared" ref="F202" si="201">B202*E202%</f>
        <v>0</v>
      </c>
      <c r="G202" s="35">
        <v>0</v>
      </c>
      <c r="H202" s="10">
        <f t="shared" ref="H202" si="202">(B202+D202)*G202%</f>
        <v>0</v>
      </c>
      <c r="I202" s="10">
        <v>0</v>
      </c>
      <c r="J202" s="9">
        <v>0</v>
      </c>
      <c r="K202" s="11">
        <f t="shared" ref="K202" si="203">ROUND((B202+D202+F202+H202+I202+J202),0)</f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13">
        <v>0</v>
      </c>
      <c r="S202" s="9">
        <v>0</v>
      </c>
      <c r="T202" s="10">
        <f t="shared" ref="T202" si="204">SUM(L202:S202)</f>
        <v>0</v>
      </c>
      <c r="U202" s="10">
        <f t="shared" si="183"/>
        <v>0</v>
      </c>
      <c r="V202" s="9"/>
      <c r="W202" s="9"/>
      <c r="X202" s="12"/>
    </row>
    <row r="203" spans="1:24" ht="21.75" customHeight="1" x14ac:dyDescent="0.25">
      <c r="A203" s="37">
        <v>40603</v>
      </c>
      <c r="B203" s="9">
        <f>B201</f>
        <v>15020</v>
      </c>
      <c r="C203" s="35">
        <v>45</v>
      </c>
      <c r="D203" s="10">
        <f t="shared" si="177"/>
        <v>6759</v>
      </c>
      <c r="E203" s="35">
        <v>0</v>
      </c>
      <c r="F203" s="10">
        <f t="shared" si="189"/>
        <v>0</v>
      </c>
      <c r="G203" s="35">
        <v>0</v>
      </c>
      <c r="H203" s="10">
        <f t="shared" si="190"/>
        <v>0</v>
      </c>
      <c r="I203" s="10">
        <f t="shared" si="167"/>
        <v>1502</v>
      </c>
      <c r="J203" s="9"/>
      <c r="K203" s="11">
        <f t="shared" si="178"/>
        <v>23281</v>
      </c>
      <c r="L203" s="9">
        <f t="shared" ref="L203" si="205">L201</f>
        <v>1450</v>
      </c>
      <c r="M203" s="9">
        <f>M201</f>
        <v>900</v>
      </c>
      <c r="N203" s="19">
        <v>9.27</v>
      </c>
      <c r="O203" s="9">
        <f>O201</f>
        <v>235</v>
      </c>
      <c r="P203" s="9">
        <f>P201</f>
        <v>0</v>
      </c>
      <c r="Q203" s="9">
        <v>0</v>
      </c>
      <c r="R203" s="13">
        <v>0</v>
      </c>
      <c r="S203" s="9">
        <v>0</v>
      </c>
      <c r="T203" s="17">
        <f t="shared" si="168"/>
        <v>2594.27</v>
      </c>
      <c r="U203" s="17">
        <f t="shared" si="183"/>
        <v>20686.73</v>
      </c>
      <c r="V203" s="19"/>
      <c r="W203" s="9"/>
      <c r="X203" s="12"/>
    </row>
    <row r="204" spans="1:24" ht="21.75" customHeight="1" x14ac:dyDescent="0.25">
      <c r="A204" s="37" t="s">
        <v>71</v>
      </c>
      <c r="B204" s="9">
        <v>0</v>
      </c>
      <c r="C204" s="35"/>
      <c r="D204" s="10">
        <f>(D205-D203)*3</f>
        <v>2703</v>
      </c>
      <c r="E204" s="35">
        <v>0</v>
      </c>
      <c r="F204" s="10">
        <v>0</v>
      </c>
      <c r="G204" s="35">
        <v>0</v>
      </c>
      <c r="H204" s="10">
        <v>0</v>
      </c>
      <c r="I204" s="10">
        <v>0</v>
      </c>
      <c r="J204" s="9"/>
      <c r="K204" s="11">
        <f>ROUND((B204+D204+F204+H204+I204+J204),0)</f>
        <v>2703</v>
      </c>
      <c r="L204" s="9">
        <f>K204</f>
        <v>2703</v>
      </c>
      <c r="M204" s="9"/>
      <c r="N204" s="9"/>
      <c r="O204" s="9"/>
      <c r="P204" s="9"/>
      <c r="Q204" s="9"/>
      <c r="R204" s="13">
        <v>0</v>
      </c>
      <c r="S204" s="9"/>
      <c r="T204" s="10">
        <f t="shared" ref="T204" si="206">SUM(L204:S204)</f>
        <v>2703</v>
      </c>
      <c r="U204" s="10">
        <f t="shared" si="183"/>
        <v>0</v>
      </c>
      <c r="V204" s="9"/>
      <c r="W204" s="9"/>
      <c r="X204" s="12"/>
    </row>
    <row r="205" spans="1:24" ht="21.75" customHeight="1" x14ac:dyDescent="0.25">
      <c r="A205" s="37">
        <v>40634</v>
      </c>
      <c r="B205" s="9">
        <f>B203</f>
        <v>15020</v>
      </c>
      <c r="C205" s="35">
        <v>51</v>
      </c>
      <c r="D205" s="10">
        <f t="shared" si="177"/>
        <v>7660</v>
      </c>
      <c r="E205" s="35">
        <v>0</v>
      </c>
      <c r="F205" s="10">
        <f t="shared" si="189"/>
        <v>0</v>
      </c>
      <c r="G205" s="35">
        <v>0</v>
      </c>
      <c r="H205" s="10">
        <f t="shared" si="190"/>
        <v>0</v>
      </c>
      <c r="I205" s="10">
        <f t="shared" si="167"/>
        <v>1502</v>
      </c>
      <c r="J205" s="9"/>
      <c r="K205" s="11">
        <f t="shared" si="178"/>
        <v>24182</v>
      </c>
      <c r="L205" s="9">
        <f>L203</f>
        <v>1450</v>
      </c>
      <c r="M205" s="9">
        <f>M203</f>
        <v>900</v>
      </c>
      <c r="N205" s="19">
        <v>9.27</v>
      </c>
      <c r="O205" s="9">
        <v>280</v>
      </c>
      <c r="P205" s="9">
        <f>P203</f>
        <v>0</v>
      </c>
      <c r="Q205" s="9">
        <v>0</v>
      </c>
      <c r="R205" s="13">
        <v>0</v>
      </c>
      <c r="S205" s="19">
        <v>242.66</v>
      </c>
      <c r="T205" s="17">
        <f t="shared" si="168"/>
        <v>2881.93</v>
      </c>
      <c r="U205" s="17">
        <f t="shared" si="183"/>
        <v>21300.07</v>
      </c>
      <c r="V205" s="19"/>
      <c r="W205" s="9"/>
      <c r="X205" s="12"/>
    </row>
    <row r="206" spans="1:24" ht="21.75" customHeight="1" x14ac:dyDescent="0.25">
      <c r="A206" s="37">
        <v>40664</v>
      </c>
      <c r="B206" s="9">
        <f>B205</f>
        <v>15020</v>
      </c>
      <c r="C206" s="35">
        <v>51</v>
      </c>
      <c r="D206" s="10">
        <f t="shared" si="177"/>
        <v>7660</v>
      </c>
      <c r="E206" s="35">
        <v>0</v>
      </c>
      <c r="F206" s="10">
        <f t="shared" si="189"/>
        <v>0</v>
      </c>
      <c r="G206" s="35">
        <v>0</v>
      </c>
      <c r="H206" s="10">
        <f t="shared" si="190"/>
        <v>0</v>
      </c>
      <c r="I206" s="10">
        <f t="shared" si="167"/>
        <v>1502</v>
      </c>
      <c r="J206" s="9"/>
      <c r="K206" s="11">
        <f t="shared" si="178"/>
        <v>24182</v>
      </c>
      <c r="L206" s="9">
        <f t="shared" ref="L206" si="207">L205</f>
        <v>1450</v>
      </c>
      <c r="M206" s="9">
        <f t="shared" si="184"/>
        <v>900</v>
      </c>
      <c r="N206" s="19">
        <v>13.91</v>
      </c>
      <c r="O206" s="9">
        <f t="shared" si="184"/>
        <v>280</v>
      </c>
      <c r="P206" s="9">
        <f t="shared" si="184"/>
        <v>0</v>
      </c>
      <c r="Q206" s="9">
        <v>0</v>
      </c>
      <c r="R206" s="13">
        <v>0</v>
      </c>
      <c r="S206" s="9">
        <v>0</v>
      </c>
      <c r="T206" s="17">
        <f t="shared" si="168"/>
        <v>2643.91</v>
      </c>
      <c r="U206" s="17">
        <f t="shared" si="183"/>
        <v>21538.09</v>
      </c>
      <c r="V206" s="19"/>
      <c r="W206" s="9"/>
      <c r="X206" s="12"/>
    </row>
    <row r="207" spans="1:24" ht="21.75" customHeight="1" x14ac:dyDescent="0.25">
      <c r="A207" s="37">
        <v>40695</v>
      </c>
      <c r="B207" s="9">
        <f>B206</f>
        <v>15020</v>
      </c>
      <c r="C207" s="35">
        <v>51</v>
      </c>
      <c r="D207" s="10">
        <f t="shared" si="177"/>
        <v>7660</v>
      </c>
      <c r="E207" s="35">
        <v>0</v>
      </c>
      <c r="F207" s="10">
        <f t="shared" si="189"/>
        <v>0</v>
      </c>
      <c r="G207" s="35">
        <v>0</v>
      </c>
      <c r="H207" s="10">
        <f t="shared" si="190"/>
        <v>0</v>
      </c>
      <c r="I207" s="10">
        <f t="shared" si="167"/>
        <v>1502</v>
      </c>
      <c r="J207" s="9"/>
      <c r="K207" s="11">
        <f t="shared" si="178"/>
        <v>24182</v>
      </c>
      <c r="L207" s="9">
        <f t="shared" ref="L207" si="208">L206</f>
        <v>1450</v>
      </c>
      <c r="M207" s="9">
        <f t="shared" si="184"/>
        <v>900</v>
      </c>
      <c r="N207" s="19">
        <v>13.91</v>
      </c>
      <c r="O207" s="9">
        <f t="shared" si="184"/>
        <v>280</v>
      </c>
      <c r="P207" s="9">
        <f t="shared" si="184"/>
        <v>0</v>
      </c>
      <c r="Q207" s="9">
        <v>0</v>
      </c>
      <c r="R207" s="13">
        <v>0</v>
      </c>
      <c r="S207" s="9">
        <v>0</v>
      </c>
      <c r="T207" s="17">
        <f t="shared" si="168"/>
        <v>2643.91</v>
      </c>
      <c r="U207" s="17">
        <f t="shared" si="183"/>
        <v>21538.09</v>
      </c>
      <c r="V207" s="19"/>
      <c r="W207" s="9"/>
      <c r="X207" s="12"/>
    </row>
    <row r="208" spans="1:24" ht="21.75" customHeight="1" x14ac:dyDescent="0.25">
      <c r="A208" s="37">
        <v>40725</v>
      </c>
      <c r="B208" s="9">
        <f>CEILING(ROUNDUP((B207*1.03),0),10)</f>
        <v>15480</v>
      </c>
      <c r="C208" s="35">
        <v>51</v>
      </c>
      <c r="D208" s="10">
        <f t="shared" si="177"/>
        <v>7895</v>
      </c>
      <c r="E208" s="35">
        <v>0</v>
      </c>
      <c r="F208" s="10">
        <f t="shared" si="189"/>
        <v>0</v>
      </c>
      <c r="G208" s="35">
        <v>0</v>
      </c>
      <c r="H208" s="10">
        <f t="shared" si="190"/>
        <v>0</v>
      </c>
      <c r="I208" s="10">
        <f t="shared" si="167"/>
        <v>1548</v>
      </c>
      <c r="J208" s="9"/>
      <c r="K208" s="11">
        <f t="shared" si="178"/>
        <v>24923</v>
      </c>
      <c r="L208" s="9">
        <f t="shared" ref="L208" si="209">L207</f>
        <v>1450</v>
      </c>
      <c r="M208" s="9">
        <f t="shared" si="184"/>
        <v>900</v>
      </c>
      <c r="N208" s="19">
        <v>13.91</v>
      </c>
      <c r="O208" s="9">
        <f t="shared" si="184"/>
        <v>280</v>
      </c>
      <c r="P208" s="9">
        <f t="shared" si="184"/>
        <v>0</v>
      </c>
      <c r="Q208" s="9">
        <v>0</v>
      </c>
      <c r="R208" s="13">
        <v>0</v>
      </c>
      <c r="S208" s="9">
        <v>0</v>
      </c>
      <c r="T208" s="17">
        <f t="shared" si="168"/>
        <v>2643.91</v>
      </c>
      <c r="U208" s="17">
        <f t="shared" ref="U208:U279" si="210">K208-T208</f>
        <v>22279.09</v>
      </c>
      <c r="V208" s="19"/>
      <c r="W208" s="9"/>
      <c r="X208" s="12"/>
    </row>
    <row r="209" spans="1:24" ht="21.75" customHeight="1" x14ac:dyDescent="0.25">
      <c r="A209" s="37">
        <v>40756</v>
      </c>
      <c r="B209" s="9">
        <f>B208</f>
        <v>15480</v>
      </c>
      <c r="C209" s="35">
        <v>51</v>
      </c>
      <c r="D209" s="10">
        <f t="shared" si="177"/>
        <v>7895</v>
      </c>
      <c r="E209" s="35">
        <v>0</v>
      </c>
      <c r="F209" s="10">
        <f t="shared" si="189"/>
        <v>0</v>
      </c>
      <c r="G209" s="35">
        <v>0</v>
      </c>
      <c r="H209" s="10">
        <f t="shared" si="190"/>
        <v>0</v>
      </c>
      <c r="I209" s="10">
        <f t="shared" si="167"/>
        <v>1548</v>
      </c>
      <c r="J209" s="9"/>
      <c r="K209" s="11">
        <f t="shared" si="178"/>
        <v>24923</v>
      </c>
      <c r="L209" s="9">
        <f t="shared" ref="L209" si="211">L208</f>
        <v>1450</v>
      </c>
      <c r="M209" s="9">
        <f t="shared" si="184"/>
        <v>900</v>
      </c>
      <c r="N209" s="19">
        <v>13.91</v>
      </c>
      <c r="O209" s="9">
        <f t="shared" si="184"/>
        <v>280</v>
      </c>
      <c r="P209" s="9">
        <f t="shared" si="184"/>
        <v>0</v>
      </c>
      <c r="Q209" s="9">
        <v>0</v>
      </c>
      <c r="R209" s="13">
        <v>0</v>
      </c>
      <c r="S209" s="9">
        <v>0</v>
      </c>
      <c r="T209" s="17">
        <f t="shared" si="168"/>
        <v>2643.91</v>
      </c>
      <c r="U209" s="17">
        <f t="shared" si="210"/>
        <v>22279.09</v>
      </c>
      <c r="V209" s="19"/>
      <c r="W209" s="9"/>
      <c r="X209" s="12"/>
    </row>
    <row r="210" spans="1:24" ht="21.75" customHeight="1" x14ac:dyDescent="0.25">
      <c r="A210" s="37" t="s">
        <v>37</v>
      </c>
      <c r="B210" s="9">
        <v>0</v>
      </c>
      <c r="C210" s="35">
        <v>51</v>
      </c>
      <c r="D210" s="10">
        <f>(D211-D209)*2</f>
        <v>2166</v>
      </c>
      <c r="E210" s="35">
        <v>0</v>
      </c>
      <c r="F210" s="10">
        <f t="shared" si="189"/>
        <v>0</v>
      </c>
      <c r="G210" s="35">
        <v>0</v>
      </c>
      <c r="H210" s="10">
        <f t="shared" si="190"/>
        <v>0</v>
      </c>
      <c r="I210" s="10">
        <f t="shared" si="167"/>
        <v>0</v>
      </c>
      <c r="J210" s="9"/>
      <c r="K210" s="11">
        <f>ROUND((B210+D210+F210+H210+I210+J210),0)</f>
        <v>2166</v>
      </c>
      <c r="L210" s="9">
        <f>K210</f>
        <v>2166</v>
      </c>
      <c r="M210" s="9"/>
      <c r="N210" s="9"/>
      <c r="O210" s="9"/>
      <c r="P210" s="9"/>
      <c r="Q210" s="9"/>
      <c r="R210" s="13">
        <v>0</v>
      </c>
      <c r="S210" s="9"/>
      <c r="T210" s="10">
        <f t="shared" ref="T210" si="212">SUM(L210:S210)</f>
        <v>2166</v>
      </c>
      <c r="U210" s="10">
        <f t="shared" si="210"/>
        <v>0</v>
      </c>
      <c r="V210" s="9"/>
      <c r="W210" s="9"/>
      <c r="X210" s="12"/>
    </row>
    <row r="211" spans="1:24" ht="21.75" customHeight="1" x14ac:dyDescent="0.25">
      <c r="A211" s="37">
        <v>40787</v>
      </c>
      <c r="B211" s="9">
        <f>B209</f>
        <v>15480</v>
      </c>
      <c r="C211" s="35">
        <v>58</v>
      </c>
      <c r="D211" s="10">
        <f t="shared" si="177"/>
        <v>8978</v>
      </c>
      <c r="E211" s="35">
        <v>0</v>
      </c>
      <c r="F211" s="10">
        <f t="shared" si="189"/>
        <v>0</v>
      </c>
      <c r="G211" s="35">
        <v>0</v>
      </c>
      <c r="H211" s="10">
        <f t="shared" si="190"/>
        <v>0</v>
      </c>
      <c r="I211" s="10">
        <f t="shared" si="167"/>
        <v>1548</v>
      </c>
      <c r="J211" s="9"/>
      <c r="K211" s="11">
        <f t="shared" si="178"/>
        <v>26006</v>
      </c>
      <c r="L211" s="9">
        <f>L209</f>
        <v>1450</v>
      </c>
      <c r="M211" s="9">
        <f>M209</f>
        <v>900</v>
      </c>
      <c r="N211" s="19">
        <v>13.91</v>
      </c>
      <c r="O211" s="9">
        <v>325</v>
      </c>
      <c r="P211" s="9">
        <f>P209</f>
        <v>0</v>
      </c>
      <c r="Q211" s="9">
        <v>0</v>
      </c>
      <c r="R211" s="13">
        <v>0</v>
      </c>
      <c r="S211" s="9">
        <v>0</v>
      </c>
      <c r="T211" s="17">
        <f t="shared" si="168"/>
        <v>2688.91</v>
      </c>
      <c r="U211" s="17">
        <f t="shared" si="210"/>
        <v>23317.09</v>
      </c>
      <c r="V211" s="19"/>
      <c r="W211" s="9"/>
      <c r="X211" s="12"/>
    </row>
    <row r="212" spans="1:24" ht="21.75" customHeight="1" x14ac:dyDescent="0.25">
      <c r="A212" s="37">
        <v>40817</v>
      </c>
      <c r="B212" s="9">
        <f>B211</f>
        <v>15480</v>
      </c>
      <c r="C212" s="35">
        <v>58</v>
      </c>
      <c r="D212" s="10">
        <f t="shared" si="177"/>
        <v>8978</v>
      </c>
      <c r="E212" s="35">
        <v>0</v>
      </c>
      <c r="F212" s="10">
        <f t="shared" si="189"/>
        <v>0</v>
      </c>
      <c r="G212" s="35">
        <v>0</v>
      </c>
      <c r="H212" s="10">
        <f t="shared" si="190"/>
        <v>0</v>
      </c>
      <c r="I212" s="10">
        <f t="shared" si="167"/>
        <v>1548</v>
      </c>
      <c r="J212" s="9"/>
      <c r="K212" s="11">
        <f t="shared" si="178"/>
        <v>26006</v>
      </c>
      <c r="L212" s="9">
        <f t="shared" ref="L212" si="213">L211</f>
        <v>1450</v>
      </c>
      <c r="M212" s="9">
        <f t="shared" si="184"/>
        <v>900</v>
      </c>
      <c r="N212" s="19">
        <v>13.91</v>
      </c>
      <c r="O212" s="9">
        <f t="shared" si="184"/>
        <v>325</v>
      </c>
      <c r="P212" s="9">
        <f t="shared" si="184"/>
        <v>0</v>
      </c>
      <c r="Q212" s="9">
        <v>0</v>
      </c>
      <c r="R212" s="13">
        <v>0</v>
      </c>
      <c r="S212" s="9">
        <v>0</v>
      </c>
      <c r="T212" s="17">
        <f t="shared" si="168"/>
        <v>2688.91</v>
      </c>
      <c r="U212" s="17">
        <f t="shared" si="210"/>
        <v>23317.09</v>
      </c>
      <c r="V212" s="19"/>
      <c r="W212" s="9"/>
      <c r="X212" s="12"/>
    </row>
    <row r="213" spans="1:24" ht="21.75" customHeight="1" x14ac:dyDescent="0.25">
      <c r="A213" s="44" t="s">
        <v>45</v>
      </c>
      <c r="B213" s="43"/>
      <c r="C213" s="36"/>
      <c r="D213" s="10"/>
      <c r="E213" s="35"/>
      <c r="F213" s="10"/>
      <c r="G213" s="35"/>
      <c r="H213" s="10"/>
      <c r="I213" s="10"/>
      <c r="J213" s="9">
        <v>3387</v>
      </c>
      <c r="K213" s="11">
        <f t="shared" ref="K213" si="214">ROUND((B213+D213+F213+H213+I213+J213),0)</f>
        <v>3387</v>
      </c>
      <c r="L213" s="43"/>
      <c r="M213" s="43"/>
      <c r="N213" s="43"/>
      <c r="O213" s="43"/>
      <c r="P213" s="43"/>
      <c r="Q213" s="43"/>
      <c r="R213" s="13">
        <v>0</v>
      </c>
      <c r="S213" s="43"/>
      <c r="T213" s="10">
        <f t="shared" si="168"/>
        <v>0</v>
      </c>
      <c r="U213" s="10">
        <f t="shared" ref="U213" si="215">K213-T213</f>
        <v>3387</v>
      </c>
      <c r="V213" s="9"/>
      <c r="W213" s="9"/>
      <c r="X213" s="12"/>
    </row>
    <row r="214" spans="1:24" ht="21.75" customHeight="1" x14ac:dyDescent="0.25">
      <c r="A214" s="37" t="s">
        <v>58</v>
      </c>
      <c r="B214" s="9">
        <v>0</v>
      </c>
      <c r="C214" s="36">
        <v>0</v>
      </c>
      <c r="D214" s="10">
        <f t="shared" si="177"/>
        <v>0</v>
      </c>
      <c r="E214" s="35">
        <v>0</v>
      </c>
      <c r="F214" s="10">
        <f t="shared" ref="F214" si="216">B214*E214%</f>
        <v>0</v>
      </c>
      <c r="G214" s="35">
        <v>0</v>
      </c>
      <c r="H214" s="10">
        <f t="shared" ref="H214" si="217">(B214+D214)*G214%</f>
        <v>0</v>
      </c>
      <c r="I214" s="10">
        <v>0</v>
      </c>
      <c r="J214" s="9">
        <v>0</v>
      </c>
      <c r="K214" s="11">
        <f t="shared" si="178"/>
        <v>0</v>
      </c>
      <c r="L214" s="9">
        <f t="shared" ref="L214" si="218">L213</f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13">
        <v>0</v>
      </c>
      <c r="S214" s="9">
        <v>0</v>
      </c>
      <c r="T214" s="10">
        <f t="shared" si="168"/>
        <v>0</v>
      </c>
      <c r="U214" s="10">
        <f t="shared" ref="U214" si="219">K214-T214</f>
        <v>0</v>
      </c>
      <c r="V214" s="9"/>
      <c r="W214" s="9"/>
      <c r="X214" s="12"/>
    </row>
    <row r="215" spans="1:24" ht="21.75" customHeight="1" x14ac:dyDescent="0.25">
      <c r="A215" s="37">
        <v>40848</v>
      </c>
      <c r="B215" s="9">
        <f>B212</f>
        <v>15480</v>
      </c>
      <c r="C215" s="35">
        <v>58</v>
      </c>
      <c r="D215" s="10">
        <f t="shared" si="177"/>
        <v>8978</v>
      </c>
      <c r="E215" s="35">
        <v>0</v>
      </c>
      <c r="F215" s="10">
        <f t="shared" si="189"/>
        <v>0</v>
      </c>
      <c r="G215" s="35">
        <v>0</v>
      </c>
      <c r="H215" s="10">
        <f t="shared" si="190"/>
        <v>0</v>
      </c>
      <c r="I215" s="10">
        <f t="shared" si="167"/>
        <v>1548</v>
      </c>
      <c r="J215" s="9"/>
      <c r="K215" s="11">
        <f t="shared" si="178"/>
        <v>26006</v>
      </c>
      <c r="L215" s="9">
        <f>L212</f>
        <v>1450</v>
      </c>
      <c r="M215" s="9">
        <f>M212</f>
        <v>900</v>
      </c>
      <c r="N215" s="19">
        <v>13.91</v>
      </c>
      <c r="O215" s="9">
        <f>O212</f>
        <v>325</v>
      </c>
      <c r="P215" s="9">
        <f>P212</f>
        <v>0</v>
      </c>
      <c r="Q215" s="9">
        <v>0</v>
      </c>
      <c r="R215" s="13">
        <v>0</v>
      </c>
      <c r="S215" s="9">
        <v>0</v>
      </c>
      <c r="T215" s="17">
        <f t="shared" si="168"/>
        <v>2688.91</v>
      </c>
      <c r="U215" s="17">
        <f t="shared" si="210"/>
        <v>23317.09</v>
      </c>
      <c r="V215" s="19"/>
      <c r="W215" s="9"/>
      <c r="X215" s="12"/>
    </row>
    <row r="216" spans="1:24" ht="21.75" customHeight="1" x14ac:dyDescent="0.25">
      <c r="A216" s="37">
        <v>40878</v>
      </c>
      <c r="B216" s="9">
        <f>B215</f>
        <v>15480</v>
      </c>
      <c r="C216" s="35">
        <v>58</v>
      </c>
      <c r="D216" s="10">
        <f t="shared" si="177"/>
        <v>8978</v>
      </c>
      <c r="E216" s="35">
        <v>0</v>
      </c>
      <c r="F216" s="10">
        <f t="shared" si="189"/>
        <v>0</v>
      </c>
      <c r="G216" s="35">
        <v>0</v>
      </c>
      <c r="H216" s="10">
        <f t="shared" si="190"/>
        <v>0</v>
      </c>
      <c r="I216" s="10">
        <f t="shared" si="167"/>
        <v>1548</v>
      </c>
      <c r="J216" s="9"/>
      <c r="K216" s="11">
        <f t="shared" si="178"/>
        <v>26006</v>
      </c>
      <c r="L216" s="9">
        <f t="shared" ref="L216" si="220">L215</f>
        <v>1450</v>
      </c>
      <c r="M216" s="9">
        <f t="shared" si="184"/>
        <v>900</v>
      </c>
      <c r="N216" s="19">
        <v>13.91</v>
      </c>
      <c r="O216" s="9">
        <f t="shared" si="184"/>
        <v>325</v>
      </c>
      <c r="P216" s="9">
        <f t="shared" si="184"/>
        <v>0</v>
      </c>
      <c r="Q216" s="9">
        <v>0</v>
      </c>
      <c r="R216" s="13">
        <v>0</v>
      </c>
      <c r="S216" s="9">
        <v>0</v>
      </c>
      <c r="T216" s="17">
        <f t="shared" si="168"/>
        <v>2688.91</v>
      </c>
      <c r="U216" s="17">
        <f t="shared" si="210"/>
        <v>23317.09</v>
      </c>
      <c r="V216" s="19"/>
      <c r="W216" s="9"/>
      <c r="X216" s="12"/>
    </row>
    <row r="217" spans="1:24" ht="21.75" customHeight="1" x14ac:dyDescent="0.25">
      <c r="A217" s="37">
        <v>40909</v>
      </c>
      <c r="B217" s="9">
        <f>B216</f>
        <v>15480</v>
      </c>
      <c r="C217" s="35">
        <v>58</v>
      </c>
      <c r="D217" s="10">
        <f t="shared" si="177"/>
        <v>8978</v>
      </c>
      <c r="E217" s="35">
        <v>0</v>
      </c>
      <c r="F217" s="10">
        <f t="shared" si="189"/>
        <v>0</v>
      </c>
      <c r="G217" s="35">
        <v>0</v>
      </c>
      <c r="H217" s="10">
        <f t="shared" si="190"/>
        <v>0</v>
      </c>
      <c r="I217" s="10">
        <f t="shared" si="167"/>
        <v>1548</v>
      </c>
      <c r="J217" s="9"/>
      <c r="K217" s="11">
        <f t="shared" si="178"/>
        <v>26006</v>
      </c>
      <c r="L217" s="9">
        <f t="shared" ref="L217" si="221">L216</f>
        <v>1450</v>
      </c>
      <c r="M217" s="9">
        <f t="shared" si="184"/>
        <v>900</v>
      </c>
      <c r="N217" s="19">
        <v>13.91</v>
      </c>
      <c r="O217" s="9">
        <f t="shared" si="184"/>
        <v>325</v>
      </c>
      <c r="P217" s="9">
        <f t="shared" si="184"/>
        <v>0</v>
      </c>
      <c r="Q217" s="9">
        <v>0</v>
      </c>
      <c r="R217" s="13">
        <v>0</v>
      </c>
      <c r="S217" s="9">
        <v>0</v>
      </c>
      <c r="T217" s="17">
        <f t="shared" si="168"/>
        <v>2688.91</v>
      </c>
      <c r="U217" s="17">
        <f t="shared" si="210"/>
        <v>23317.09</v>
      </c>
      <c r="V217" s="19"/>
      <c r="W217" s="9"/>
      <c r="X217" s="12"/>
    </row>
    <row r="218" spans="1:24" ht="21.75" customHeight="1" x14ac:dyDescent="0.25">
      <c r="A218" s="37">
        <v>40940</v>
      </c>
      <c r="B218" s="9">
        <f>B217</f>
        <v>15480</v>
      </c>
      <c r="C218" s="35">
        <v>58</v>
      </c>
      <c r="D218" s="10">
        <f t="shared" si="177"/>
        <v>8978</v>
      </c>
      <c r="E218" s="35">
        <v>0</v>
      </c>
      <c r="F218" s="10">
        <f t="shared" si="189"/>
        <v>0</v>
      </c>
      <c r="G218" s="35">
        <v>0</v>
      </c>
      <c r="H218" s="10">
        <f t="shared" si="190"/>
        <v>0</v>
      </c>
      <c r="I218" s="10">
        <f t="shared" si="167"/>
        <v>1548</v>
      </c>
      <c r="J218" s="9"/>
      <c r="K218" s="11">
        <f t="shared" si="178"/>
        <v>26006</v>
      </c>
      <c r="L218" s="9">
        <f t="shared" ref="L218" si="222">L217</f>
        <v>1450</v>
      </c>
      <c r="M218" s="9">
        <f t="shared" si="184"/>
        <v>900</v>
      </c>
      <c r="N218" s="19">
        <v>13.91</v>
      </c>
      <c r="O218" s="9">
        <f t="shared" si="184"/>
        <v>325</v>
      </c>
      <c r="P218" s="9">
        <f t="shared" si="184"/>
        <v>0</v>
      </c>
      <c r="Q218" s="9">
        <v>0</v>
      </c>
      <c r="R218" s="13">
        <v>0</v>
      </c>
      <c r="S218" s="9">
        <v>0</v>
      </c>
      <c r="T218" s="17">
        <f t="shared" si="168"/>
        <v>2688.91</v>
      </c>
      <c r="U218" s="17">
        <f t="shared" si="210"/>
        <v>23317.09</v>
      </c>
      <c r="V218" s="19"/>
      <c r="W218" s="9"/>
      <c r="X218" s="12"/>
    </row>
    <row r="219" spans="1:24" ht="21.75" customHeight="1" x14ac:dyDescent="0.25">
      <c r="A219" s="37" t="s">
        <v>60</v>
      </c>
      <c r="B219" s="9">
        <v>0</v>
      </c>
      <c r="C219" s="36">
        <v>0</v>
      </c>
      <c r="D219" s="10">
        <f t="shared" ref="D219" si="223">ROUND((B219*C219%),0)</f>
        <v>0</v>
      </c>
      <c r="E219" s="35">
        <v>0</v>
      </c>
      <c r="F219" s="10">
        <f t="shared" si="189"/>
        <v>0</v>
      </c>
      <c r="G219" s="35">
        <v>0</v>
      </c>
      <c r="H219" s="10">
        <f t="shared" si="190"/>
        <v>0</v>
      </c>
      <c r="I219" s="10">
        <v>0</v>
      </c>
      <c r="J219" s="9">
        <v>0</v>
      </c>
      <c r="K219" s="11">
        <f t="shared" si="178"/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13">
        <v>0</v>
      </c>
      <c r="S219" s="9">
        <v>0</v>
      </c>
      <c r="T219" s="10">
        <f t="shared" ref="T219" si="224">SUM(L219:S219)</f>
        <v>0</v>
      </c>
      <c r="U219" s="10">
        <f t="shared" ref="U219" si="225">K219-T219</f>
        <v>0</v>
      </c>
      <c r="V219" s="9"/>
      <c r="W219" s="9"/>
      <c r="X219" s="12"/>
    </row>
    <row r="220" spans="1:24" ht="21.75" customHeight="1" x14ac:dyDescent="0.25">
      <c r="A220" s="37">
        <v>40969</v>
      </c>
      <c r="B220" s="9">
        <f>B218</f>
        <v>15480</v>
      </c>
      <c r="C220" s="35">
        <v>58</v>
      </c>
      <c r="D220" s="10">
        <f t="shared" si="177"/>
        <v>8978</v>
      </c>
      <c r="E220" s="35">
        <v>0</v>
      </c>
      <c r="F220" s="10">
        <f t="shared" si="189"/>
        <v>0</v>
      </c>
      <c r="G220" s="35">
        <v>0</v>
      </c>
      <c r="H220" s="10">
        <f t="shared" si="190"/>
        <v>0</v>
      </c>
      <c r="I220" s="10">
        <f t="shared" si="167"/>
        <v>1548</v>
      </c>
      <c r="J220" s="9"/>
      <c r="K220" s="11">
        <f t="shared" si="178"/>
        <v>26006</v>
      </c>
      <c r="L220" s="9">
        <f t="shared" ref="L220" si="226">L218</f>
        <v>1450</v>
      </c>
      <c r="M220" s="9">
        <f>M218</f>
        <v>900</v>
      </c>
      <c r="N220" s="19">
        <v>13.91</v>
      </c>
      <c r="O220" s="9">
        <f>O218</f>
        <v>325</v>
      </c>
      <c r="P220" s="9">
        <f>P218</f>
        <v>0</v>
      </c>
      <c r="Q220" s="9">
        <v>0</v>
      </c>
      <c r="R220" s="13">
        <v>0</v>
      </c>
      <c r="S220" s="9">
        <v>0</v>
      </c>
      <c r="T220" s="17">
        <f t="shared" si="168"/>
        <v>2688.91</v>
      </c>
      <c r="U220" s="17">
        <f t="shared" si="210"/>
        <v>23317.09</v>
      </c>
      <c r="V220" s="19"/>
      <c r="W220" s="9"/>
      <c r="X220" s="12"/>
    </row>
    <row r="221" spans="1:24" ht="21.75" customHeight="1" x14ac:dyDescent="0.25">
      <c r="A221" s="37" t="s">
        <v>44</v>
      </c>
      <c r="B221" s="9"/>
      <c r="C221" s="35">
        <v>58</v>
      </c>
      <c r="D221" s="10">
        <f>(D222-D220)*3</f>
        <v>3252</v>
      </c>
      <c r="E221" s="35">
        <v>0</v>
      </c>
      <c r="F221" s="10">
        <f t="shared" si="189"/>
        <v>0</v>
      </c>
      <c r="G221" s="35">
        <v>0</v>
      </c>
      <c r="H221" s="10">
        <f t="shared" si="190"/>
        <v>0</v>
      </c>
      <c r="I221" s="10">
        <f t="shared" si="167"/>
        <v>0</v>
      </c>
      <c r="J221" s="9"/>
      <c r="K221" s="11">
        <f>ROUND((B221+D221+F221+H221+I221+J221),0)</f>
        <v>3252</v>
      </c>
      <c r="L221" s="9">
        <f>K221</f>
        <v>3252</v>
      </c>
      <c r="M221" s="9"/>
      <c r="N221" s="9"/>
      <c r="O221" s="9"/>
      <c r="P221" s="9"/>
      <c r="Q221" s="9"/>
      <c r="R221" s="13">
        <v>0</v>
      </c>
      <c r="S221" s="9"/>
      <c r="T221" s="10">
        <f t="shared" ref="T221" si="227">SUM(L221:S221)</f>
        <v>3252</v>
      </c>
      <c r="U221" s="10">
        <f t="shared" ref="U221" si="228">K221-T221</f>
        <v>0</v>
      </c>
      <c r="V221" s="19"/>
      <c r="W221" s="9"/>
      <c r="X221" s="12"/>
    </row>
    <row r="222" spans="1:24" ht="21.75" customHeight="1" x14ac:dyDescent="0.25">
      <c r="A222" s="37">
        <v>41000</v>
      </c>
      <c r="B222" s="9">
        <f>B220</f>
        <v>15480</v>
      </c>
      <c r="C222" s="35">
        <v>65</v>
      </c>
      <c r="D222" s="10">
        <f t="shared" si="177"/>
        <v>10062</v>
      </c>
      <c r="E222" s="35">
        <v>0</v>
      </c>
      <c r="F222" s="10">
        <f t="shared" si="189"/>
        <v>0</v>
      </c>
      <c r="G222" s="35">
        <v>0</v>
      </c>
      <c r="H222" s="10">
        <f t="shared" si="190"/>
        <v>0</v>
      </c>
      <c r="I222" s="10">
        <f t="shared" si="167"/>
        <v>1548</v>
      </c>
      <c r="J222" s="9"/>
      <c r="K222" s="11">
        <f t="shared" si="178"/>
        <v>27090</v>
      </c>
      <c r="L222" s="9">
        <f>L220</f>
        <v>1450</v>
      </c>
      <c r="M222" s="9">
        <f>M220</f>
        <v>900</v>
      </c>
      <c r="N222" s="19">
        <v>13.91</v>
      </c>
      <c r="O222" s="9">
        <f>O220</f>
        <v>325</v>
      </c>
      <c r="P222" s="9">
        <f>P220</f>
        <v>0</v>
      </c>
      <c r="Q222" s="9">
        <v>0</v>
      </c>
      <c r="R222" s="13">
        <v>0</v>
      </c>
      <c r="S222" s="19">
        <v>247.19</v>
      </c>
      <c r="T222" s="17">
        <f t="shared" si="168"/>
        <v>2936.1</v>
      </c>
      <c r="U222" s="17">
        <f t="shared" si="210"/>
        <v>24153.9</v>
      </c>
      <c r="V222" s="19"/>
      <c r="W222" s="9"/>
      <c r="X222" s="12"/>
    </row>
    <row r="223" spans="1:24" ht="21.75" customHeight="1" x14ac:dyDescent="0.25">
      <c r="A223" s="37">
        <v>41030</v>
      </c>
      <c r="B223" s="9">
        <f>B222</f>
        <v>15480</v>
      </c>
      <c r="C223" s="35">
        <v>65</v>
      </c>
      <c r="D223" s="10">
        <f t="shared" si="177"/>
        <v>10062</v>
      </c>
      <c r="E223" s="35">
        <v>0</v>
      </c>
      <c r="F223" s="10">
        <f t="shared" si="189"/>
        <v>0</v>
      </c>
      <c r="G223" s="35">
        <v>0</v>
      </c>
      <c r="H223" s="10">
        <f t="shared" si="190"/>
        <v>0</v>
      </c>
      <c r="I223" s="10">
        <f t="shared" si="167"/>
        <v>1548</v>
      </c>
      <c r="J223" s="9"/>
      <c r="K223" s="11">
        <f t="shared" si="178"/>
        <v>27090</v>
      </c>
      <c r="L223" s="9">
        <f t="shared" ref="L223" si="229">L222</f>
        <v>1450</v>
      </c>
      <c r="M223" s="9">
        <f t="shared" ref="M223:M227" si="230">M222</f>
        <v>900</v>
      </c>
      <c r="N223" s="19">
        <v>13.91</v>
      </c>
      <c r="O223" s="9">
        <f t="shared" ref="O223:P227" si="231">O222</f>
        <v>325</v>
      </c>
      <c r="P223" s="9">
        <f t="shared" si="231"/>
        <v>0</v>
      </c>
      <c r="Q223" s="9">
        <v>0</v>
      </c>
      <c r="R223" s="13">
        <v>0</v>
      </c>
      <c r="S223" s="9">
        <v>0</v>
      </c>
      <c r="T223" s="17">
        <f t="shared" si="168"/>
        <v>2688.91</v>
      </c>
      <c r="U223" s="17">
        <f t="shared" si="210"/>
        <v>24401.09</v>
      </c>
      <c r="V223" s="19"/>
      <c r="W223" s="9"/>
      <c r="X223" s="12"/>
    </row>
    <row r="224" spans="1:24" ht="21.75" customHeight="1" x14ac:dyDescent="0.25">
      <c r="A224" s="37">
        <v>41061</v>
      </c>
      <c r="B224" s="9">
        <f>B223</f>
        <v>15480</v>
      </c>
      <c r="C224" s="35">
        <v>65</v>
      </c>
      <c r="D224" s="10">
        <f t="shared" si="177"/>
        <v>10062</v>
      </c>
      <c r="E224" s="35">
        <v>0</v>
      </c>
      <c r="F224" s="10">
        <f t="shared" si="189"/>
        <v>0</v>
      </c>
      <c r="G224" s="35">
        <v>0</v>
      </c>
      <c r="H224" s="10">
        <f t="shared" si="190"/>
        <v>0</v>
      </c>
      <c r="I224" s="10">
        <f t="shared" si="167"/>
        <v>1548</v>
      </c>
      <c r="J224" s="9"/>
      <c r="K224" s="11">
        <f t="shared" si="178"/>
        <v>27090</v>
      </c>
      <c r="L224" s="9">
        <f t="shared" ref="L224" si="232">L223</f>
        <v>1450</v>
      </c>
      <c r="M224" s="9">
        <f t="shared" si="230"/>
        <v>900</v>
      </c>
      <c r="N224" s="19">
        <v>13.91</v>
      </c>
      <c r="O224" s="9">
        <f t="shared" si="231"/>
        <v>325</v>
      </c>
      <c r="P224" s="9">
        <f t="shared" si="231"/>
        <v>0</v>
      </c>
      <c r="Q224" s="9">
        <v>0</v>
      </c>
      <c r="R224" s="13">
        <v>0</v>
      </c>
      <c r="S224" s="9">
        <v>0</v>
      </c>
      <c r="T224" s="17">
        <f t="shared" si="168"/>
        <v>2688.91</v>
      </c>
      <c r="U224" s="17">
        <f t="shared" si="210"/>
        <v>24401.09</v>
      </c>
      <c r="V224" s="19"/>
      <c r="W224" s="9"/>
      <c r="X224" s="12"/>
    </row>
    <row r="225" spans="1:24" ht="21.75" customHeight="1" x14ac:dyDescent="0.25">
      <c r="A225" s="37">
        <v>41091</v>
      </c>
      <c r="B225" s="9">
        <f>CEILING(ROUNDUP((B224*1.03),0),10)</f>
        <v>15950</v>
      </c>
      <c r="C225" s="35">
        <v>65</v>
      </c>
      <c r="D225" s="10">
        <f t="shared" si="177"/>
        <v>10368</v>
      </c>
      <c r="E225" s="35">
        <v>0</v>
      </c>
      <c r="F225" s="10">
        <f t="shared" si="189"/>
        <v>0</v>
      </c>
      <c r="G225" s="35">
        <v>0</v>
      </c>
      <c r="H225" s="10">
        <f t="shared" si="190"/>
        <v>0</v>
      </c>
      <c r="I225" s="10">
        <f t="shared" si="167"/>
        <v>1595</v>
      </c>
      <c r="J225" s="9"/>
      <c r="K225" s="11">
        <f t="shared" si="178"/>
        <v>27913</v>
      </c>
      <c r="L225" s="9">
        <f t="shared" ref="L225" si="233">L224</f>
        <v>1450</v>
      </c>
      <c r="M225" s="9">
        <f t="shared" si="230"/>
        <v>900</v>
      </c>
      <c r="N225" s="19">
        <v>13.91</v>
      </c>
      <c r="O225" s="9">
        <f t="shared" si="231"/>
        <v>325</v>
      </c>
      <c r="P225" s="9">
        <v>0</v>
      </c>
      <c r="Q225" s="9">
        <v>0</v>
      </c>
      <c r="R225" s="13">
        <v>0</v>
      </c>
      <c r="S225" s="9">
        <v>0</v>
      </c>
      <c r="T225" s="17">
        <f t="shared" si="168"/>
        <v>2688.91</v>
      </c>
      <c r="U225" s="17">
        <f t="shared" si="210"/>
        <v>25224.09</v>
      </c>
      <c r="V225" s="19"/>
      <c r="W225" s="9"/>
      <c r="X225" s="12"/>
    </row>
    <row r="226" spans="1:24" ht="21.75" customHeight="1" x14ac:dyDescent="0.25">
      <c r="A226" s="37">
        <v>41122</v>
      </c>
      <c r="B226" s="9">
        <f>B225</f>
        <v>15950</v>
      </c>
      <c r="C226" s="35">
        <v>65</v>
      </c>
      <c r="D226" s="10">
        <f t="shared" si="177"/>
        <v>10368</v>
      </c>
      <c r="E226" s="35">
        <v>0</v>
      </c>
      <c r="F226" s="10">
        <f t="shared" si="189"/>
        <v>0</v>
      </c>
      <c r="G226" s="35">
        <v>0</v>
      </c>
      <c r="H226" s="10">
        <f t="shared" si="190"/>
        <v>0</v>
      </c>
      <c r="I226" s="10">
        <f t="shared" si="167"/>
        <v>1595</v>
      </c>
      <c r="J226" s="9"/>
      <c r="K226" s="11">
        <f t="shared" si="178"/>
        <v>27913</v>
      </c>
      <c r="L226" s="9">
        <f t="shared" ref="L226" si="234">L225</f>
        <v>1450</v>
      </c>
      <c r="M226" s="9">
        <f t="shared" si="230"/>
        <v>900</v>
      </c>
      <c r="N226" s="19">
        <v>13.91</v>
      </c>
      <c r="O226" s="9">
        <f t="shared" si="231"/>
        <v>325</v>
      </c>
      <c r="P226" s="9">
        <f t="shared" si="231"/>
        <v>0</v>
      </c>
      <c r="Q226" s="9">
        <v>0</v>
      </c>
      <c r="R226" s="13">
        <v>0</v>
      </c>
      <c r="S226" s="9">
        <v>0</v>
      </c>
      <c r="T226" s="17">
        <f t="shared" si="168"/>
        <v>2688.91</v>
      </c>
      <c r="U226" s="17">
        <f t="shared" si="210"/>
        <v>25224.09</v>
      </c>
      <c r="V226" s="19"/>
      <c r="W226" s="9"/>
      <c r="X226" s="12"/>
    </row>
    <row r="227" spans="1:24" ht="21.75" customHeight="1" x14ac:dyDescent="0.25">
      <c r="A227" s="37">
        <v>41153</v>
      </c>
      <c r="B227" s="9">
        <f>B226</f>
        <v>15950</v>
      </c>
      <c r="C227" s="35">
        <v>65</v>
      </c>
      <c r="D227" s="10">
        <f t="shared" si="177"/>
        <v>10368</v>
      </c>
      <c r="E227" s="35">
        <v>0</v>
      </c>
      <c r="F227" s="10">
        <f t="shared" si="189"/>
        <v>0</v>
      </c>
      <c r="G227" s="35">
        <v>0</v>
      </c>
      <c r="H227" s="10">
        <f t="shared" si="190"/>
        <v>0</v>
      </c>
      <c r="I227" s="10">
        <f t="shared" si="167"/>
        <v>1595</v>
      </c>
      <c r="J227" s="9"/>
      <c r="K227" s="11">
        <f t="shared" si="178"/>
        <v>27913</v>
      </c>
      <c r="L227" s="9">
        <f t="shared" ref="L227" si="235">L226</f>
        <v>1450</v>
      </c>
      <c r="M227" s="9">
        <f t="shared" si="230"/>
        <v>900</v>
      </c>
      <c r="N227" s="9">
        <v>0</v>
      </c>
      <c r="O227" s="9">
        <f t="shared" si="231"/>
        <v>325</v>
      </c>
      <c r="P227" s="9">
        <f t="shared" si="231"/>
        <v>0</v>
      </c>
      <c r="Q227" s="9">
        <v>0</v>
      </c>
      <c r="R227" s="13">
        <v>0</v>
      </c>
      <c r="S227" s="9">
        <v>0</v>
      </c>
      <c r="T227" s="10">
        <f t="shared" ref="T227:T239" si="236">SUM(L227:S227)</f>
        <v>2675</v>
      </c>
      <c r="U227" s="10">
        <f t="shared" si="210"/>
        <v>25238</v>
      </c>
      <c r="V227" s="9"/>
      <c r="W227" s="9"/>
      <c r="X227" s="12"/>
    </row>
    <row r="228" spans="1:24" ht="21.75" customHeight="1" x14ac:dyDescent="0.25">
      <c r="A228" s="37" t="s">
        <v>44</v>
      </c>
      <c r="B228" s="9"/>
      <c r="C228" s="35">
        <v>0</v>
      </c>
      <c r="D228" s="10">
        <f>(D229-D227)*3</f>
        <v>3348</v>
      </c>
      <c r="E228" s="35">
        <v>0</v>
      </c>
      <c r="F228" s="10">
        <f t="shared" ref="F228" si="237">B228*E228%</f>
        <v>0</v>
      </c>
      <c r="G228" s="35">
        <v>0</v>
      </c>
      <c r="H228" s="10">
        <f t="shared" ref="H228" si="238">(B228+D228)*G228%</f>
        <v>0</v>
      </c>
      <c r="I228" s="10">
        <f t="shared" ref="I228" si="239">ROUND((B228)*10%,0)</f>
        <v>0</v>
      </c>
      <c r="J228" s="9"/>
      <c r="K228" s="11">
        <f>ROUND((B228+D228+F228+H228+I228+J228),0)</f>
        <v>3348</v>
      </c>
      <c r="L228" s="9">
        <f>K228</f>
        <v>3348</v>
      </c>
      <c r="M228" s="9"/>
      <c r="N228" s="9"/>
      <c r="O228" s="9"/>
      <c r="P228" s="9"/>
      <c r="Q228" s="9"/>
      <c r="R228" s="13">
        <v>0</v>
      </c>
      <c r="S228" s="9"/>
      <c r="T228" s="10">
        <f t="shared" ref="T228" si="240">SUM(L228:S228)</f>
        <v>3348</v>
      </c>
      <c r="U228" s="10">
        <f t="shared" ref="U228" si="241">K228-T228</f>
        <v>0</v>
      </c>
      <c r="V228" s="19"/>
      <c r="W228" s="9"/>
      <c r="X228" s="12"/>
    </row>
    <row r="229" spans="1:24" ht="21.75" customHeight="1" x14ac:dyDescent="0.25">
      <c r="A229" s="37">
        <v>41183</v>
      </c>
      <c r="B229" s="9">
        <f>B227</f>
        <v>15950</v>
      </c>
      <c r="C229" s="35">
        <v>72</v>
      </c>
      <c r="D229" s="10">
        <f t="shared" si="177"/>
        <v>11484</v>
      </c>
      <c r="E229" s="35">
        <v>0</v>
      </c>
      <c r="F229" s="10">
        <f t="shared" si="189"/>
        <v>0</v>
      </c>
      <c r="G229" s="35">
        <v>0</v>
      </c>
      <c r="H229" s="10">
        <f t="shared" si="190"/>
        <v>0</v>
      </c>
      <c r="I229" s="10">
        <f t="shared" si="167"/>
        <v>1595</v>
      </c>
      <c r="J229" s="9"/>
      <c r="K229" s="11">
        <f t="shared" si="178"/>
        <v>29029</v>
      </c>
      <c r="L229" s="9">
        <f>L227</f>
        <v>1450</v>
      </c>
      <c r="M229" s="9">
        <f>M227</f>
        <v>900</v>
      </c>
      <c r="N229" s="9">
        <v>0</v>
      </c>
      <c r="O229" s="9">
        <f>O227</f>
        <v>325</v>
      </c>
      <c r="P229" s="9">
        <f>P227</f>
        <v>0</v>
      </c>
      <c r="Q229" s="9">
        <v>0</v>
      </c>
      <c r="R229" s="13">
        <v>0</v>
      </c>
      <c r="S229" s="9">
        <v>0</v>
      </c>
      <c r="T229" s="10">
        <f t="shared" si="236"/>
        <v>2675</v>
      </c>
      <c r="U229" s="10">
        <f t="shared" si="210"/>
        <v>26354</v>
      </c>
      <c r="V229" s="9"/>
      <c r="W229" s="9"/>
      <c r="X229" s="12"/>
    </row>
    <row r="230" spans="1:24" ht="21.75" customHeight="1" x14ac:dyDescent="0.25">
      <c r="A230" s="44" t="s">
        <v>45</v>
      </c>
      <c r="B230" s="43"/>
      <c r="C230" s="36"/>
      <c r="D230" s="10"/>
      <c r="E230" s="35"/>
      <c r="F230" s="10"/>
      <c r="G230" s="35"/>
      <c r="H230" s="10"/>
      <c r="I230" s="10"/>
      <c r="J230" s="9">
        <v>3387</v>
      </c>
      <c r="K230" s="11">
        <f t="shared" ref="K230" si="242">ROUND((B230+D230+F230+H230+I230+J230),0)</f>
        <v>3387</v>
      </c>
      <c r="L230" s="43"/>
      <c r="M230" s="43"/>
      <c r="N230" s="43"/>
      <c r="O230" s="43"/>
      <c r="P230" s="43"/>
      <c r="Q230" s="43"/>
      <c r="R230" s="13">
        <v>0</v>
      </c>
      <c r="S230" s="43"/>
      <c r="T230" s="10">
        <f t="shared" ref="T230" si="243">SUM(L230:S230)</f>
        <v>0</v>
      </c>
      <c r="U230" s="10">
        <f t="shared" ref="U230" si="244">K230-T230</f>
        <v>3387</v>
      </c>
      <c r="V230" s="9"/>
      <c r="W230" s="9"/>
      <c r="X230" s="12"/>
    </row>
    <row r="231" spans="1:24" ht="21.75" customHeight="1" x14ac:dyDescent="0.25">
      <c r="A231" s="37" t="s">
        <v>58</v>
      </c>
      <c r="B231" s="9">
        <v>0</v>
      </c>
      <c r="C231" s="36">
        <v>0</v>
      </c>
      <c r="D231" s="10">
        <f t="shared" ref="D231" si="245">ROUND((B231*C231%),0)</f>
        <v>0</v>
      </c>
      <c r="E231" s="35">
        <v>0</v>
      </c>
      <c r="F231" s="10">
        <f t="shared" si="189"/>
        <v>0</v>
      </c>
      <c r="G231" s="35">
        <v>0</v>
      </c>
      <c r="H231" s="10">
        <f t="shared" si="190"/>
        <v>0</v>
      </c>
      <c r="I231" s="10">
        <v>0</v>
      </c>
      <c r="J231" s="9">
        <v>0</v>
      </c>
      <c r="K231" s="11">
        <f t="shared" ref="K231" si="246">ROUND((B231+D231+F231+H231+I231+J231),0)</f>
        <v>0</v>
      </c>
      <c r="L231" s="9">
        <f t="shared" ref="L231" si="247">L230</f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13">
        <v>0</v>
      </c>
      <c r="S231" s="9">
        <v>0</v>
      </c>
      <c r="T231" s="10">
        <f t="shared" ref="T231" si="248">SUM(L231:S231)</f>
        <v>0</v>
      </c>
      <c r="U231" s="10">
        <f t="shared" si="210"/>
        <v>0</v>
      </c>
      <c r="V231" s="9"/>
      <c r="W231" s="9"/>
      <c r="X231" s="12"/>
    </row>
    <row r="232" spans="1:24" ht="21.75" customHeight="1" x14ac:dyDescent="0.25">
      <c r="A232" s="37">
        <v>41214</v>
      </c>
      <c r="B232" s="9">
        <f>B229</f>
        <v>15950</v>
      </c>
      <c r="C232" s="35">
        <v>72</v>
      </c>
      <c r="D232" s="10">
        <f t="shared" si="177"/>
        <v>11484</v>
      </c>
      <c r="E232" s="35">
        <v>0</v>
      </c>
      <c r="F232" s="10">
        <f t="shared" si="189"/>
        <v>0</v>
      </c>
      <c r="G232" s="35">
        <v>0</v>
      </c>
      <c r="H232" s="10">
        <f t="shared" si="190"/>
        <v>0</v>
      </c>
      <c r="I232" s="10">
        <f t="shared" si="167"/>
        <v>1595</v>
      </c>
      <c r="J232" s="9"/>
      <c r="K232" s="11">
        <f t="shared" si="178"/>
        <v>29029</v>
      </c>
      <c r="L232" s="9">
        <f>L229</f>
        <v>1450</v>
      </c>
      <c r="M232" s="9">
        <f>M229</f>
        <v>900</v>
      </c>
      <c r="N232" s="9">
        <v>0</v>
      </c>
      <c r="O232" s="9">
        <f>O229</f>
        <v>325</v>
      </c>
      <c r="P232" s="9">
        <f>P229</f>
        <v>0</v>
      </c>
      <c r="Q232" s="9">
        <v>0</v>
      </c>
      <c r="R232" s="13">
        <v>0</v>
      </c>
      <c r="S232" s="9">
        <v>0</v>
      </c>
      <c r="T232" s="10">
        <f t="shared" si="236"/>
        <v>2675</v>
      </c>
      <c r="U232" s="10">
        <f t="shared" si="210"/>
        <v>26354</v>
      </c>
      <c r="V232" s="9"/>
      <c r="W232" s="9"/>
      <c r="X232" s="12"/>
    </row>
    <row r="233" spans="1:24" ht="21.75" customHeight="1" x14ac:dyDescent="0.25">
      <c r="A233" s="37">
        <v>41244</v>
      </c>
      <c r="B233" s="9">
        <f>B232</f>
        <v>15950</v>
      </c>
      <c r="C233" s="35">
        <v>72</v>
      </c>
      <c r="D233" s="10">
        <f t="shared" si="177"/>
        <v>11484</v>
      </c>
      <c r="E233" s="35">
        <v>0</v>
      </c>
      <c r="F233" s="10">
        <f t="shared" si="189"/>
        <v>0</v>
      </c>
      <c r="G233" s="35">
        <v>0</v>
      </c>
      <c r="H233" s="10">
        <f t="shared" si="190"/>
        <v>0</v>
      </c>
      <c r="I233" s="10">
        <f t="shared" si="167"/>
        <v>1595</v>
      </c>
      <c r="J233" s="9"/>
      <c r="K233" s="11">
        <f t="shared" si="178"/>
        <v>29029</v>
      </c>
      <c r="L233" s="9">
        <f t="shared" ref="L233" si="249">L232</f>
        <v>1450</v>
      </c>
      <c r="M233" s="9">
        <f t="shared" ref="M233:M235" si="250">M232</f>
        <v>900</v>
      </c>
      <c r="N233" s="9">
        <v>0</v>
      </c>
      <c r="O233" s="9">
        <f t="shared" ref="O233:P235" si="251">O232</f>
        <v>325</v>
      </c>
      <c r="P233" s="9">
        <f t="shared" si="251"/>
        <v>0</v>
      </c>
      <c r="Q233" s="9">
        <v>0</v>
      </c>
      <c r="R233" s="13">
        <v>0</v>
      </c>
      <c r="S233" s="9">
        <v>0</v>
      </c>
      <c r="T233" s="10">
        <f t="shared" si="236"/>
        <v>2675</v>
      </c>
      <c r="U233" s="10">
        <f t="shared" si="210"/>
        <v>26354</v>
      </c>
      <c r="V233" s="9"/>
      <c r="W233" s="9"/>
      <c r="X233" s="12"/>
    </row>
    <row r="234" spans="1:24" ht="21.75" customHeight="1" x14ac:dyDescent="0.25">
      <c r="A234" s="37">
        <v>41275</v>
      </c>
      <c r="B234" s="9">
        <f>B233</f>
        <v>15950</v>
      </c>
      <c r="C234" s="35">
        <v>72</v>
      </c>
      <c r="D234" s="10">
        <f t="shared" si="177"/>
        <v>11484</v>
      </c>
      <c r="E234" s="35">
        <v>0</v>
      </c>
      <c r="F234" s="10">
        <f t="shared" si="189"/>
        <v>0</v>
      </c>
      <c r="G234" s="35">
        <v>0</v>
      </c>
      <c r="H234" s="10">
        <f t="shared" si="190"/>
        <v>0</v>
      </c>
      <c r="I234" s="10">
        <f t="shared" si="167"/>
        <v>1595</v>
      </c>
      <c r="J234" s="9"/>
      <c r="K234" s="11">
        <f t="shared" si="178"/>
        <v>29029</v>
      </c>
      <c r="L234" s="9">
        <f t="shared" ref="L234" si="252">L233</f>
        <v>1450</v>
      </c>
      <c r="M234" s="9">
        <f t="shared" si="250"/>
        <v>900</v>
      </c>
      <c r="N234" s="9">
        <v>0</v>
      </c>
      <c r="O234" s="9">
        <f t="shared" si="251"/>
        <v>325</v>
      </c>
      <c r="P234" s="9">
        <f t="shared" si="251"/>
        <v>0</v>
      </c>
      <c r="Q234" s="9">
        <v>0</v>
      </c>
      <c r="R234" s="13">
        <v>0</v>
      </c>
      <c r="S234" s="9">
        <v>0</v>
      </c>
      <c r="T234" s="10">
        <f t="shared" si="236"/>
        <v>2675</v>
      </c>
      <c r="U234" s="10">
        <f t="shared" si="210"/>
        <v>26354</v>
      </c>
      <c r="V234" s="9"/>
      <c r="W234" s="9"/>
      <c r="X234" s="12"/>
    </row>
    <row r="235" spans="1:24" ht="21.75" customHeight="1" x14ac:dyDescent="0.25">
      <c r="A235" s="37">
        <v>41306</v>
      </c>
      <c r="B235" s="9">
        <f>B234</f>
        <v>15950</v>
      </c>
      <c r="C235" s="35">
        <v>72</v>
      </c>
      <c r="D235" s="10">
        <f t="shared" si="177"/>
        <v>11484</v>
      </c>
      <c r="E235" s="35">
        <v>0</v>
      </c>
      <c r="F235" s="10">
        <f t="shared" si="189"/>
        <v>0</v>
      </c>
      <c r="G235" s="35">
        <v>0</v>
      </c>
      <c r="H235" s="10">
        <f t="shared" si="190"/>
        <v>0</v>
      </c>
      <c r="I235" s="10">
        <f t="shared" si="167"/>
        <v>1595</v>
      </c>
      <c r="J235" s="9"/>
      <c r="K235" s="11">
        <f t="shared" si="178"/>
        <v>29029</v>
      </c>
      <c r="L235" s="9">
        <f t="shared" ref="L235" si="253">L234</f>
        <v>1450</v>
      </c>
      <c r="M235" s="9">
        <f t="shared" si="250"/>
        <v>900</v>
      </c>
      <c r="N235" s="9">
        <v>0</v>
      </c>
      <c r="O235" s="9">
        <f t="shared" si="251"/>
        <v>325</v>
      </c>
      <c r="P235" s="9">
        <f t="shared" si="251"/>
        <v>0</v>
      </c>
      <c r="Q235" s="9">
        <v>0</v>
      </c>
      <c r="R235" s="13">
        <v>0</v>
      </c>
      <c r="S235" s="9">
        <v>0</v>
      </c>
      <c r="T235" s="10">
        <f t="shared" si="236"/>
        <v>2675</v>
      </c>
      <c r="U235" s="10">
        <f t="shared" si="210"/>
        <v>26354</v>
      </c>
      <c r="V235" s="9"/>
      <c r="W235" s="9"/>
      <c r="X235" s="12"/>
    </row>
    <row r="236" spans="1:24" ht="21.75" customHeight="1" x14ac:dyDescent="0.25">
      <c r="A236" s="37" t="s">
        <v>60</v>
      </c>
      <c r="B236" s="9">
        <v>0</v>
      </c>
      <c r="C236" s="36">
        <v>0</v>
      </c>
      <c r="D236" s="10">
        <f t="shared" si="177"/>
        <v>0</v>
      </c>
      <c r="E236" s="35">
        <v>0</v>
      </c>
      <c r="F236" s="10">
        <f t="shared" ref="F236" si="254">B236*E236%</f>
        <v>0</v>
      </c>
      <c r="G236" s="35">
        <v>0</v>
      </c>
      <c r="H236" s="10">
        <f t="shared" ref="H236" si="255">(B236+D236)*G236%</f>
        <v>0</v>
      </c>
      <c r="I236" s="10">
        <v>0</v>
      </c>
      <c r="J236" s="9">
        <v>0</v>
      </c>
      <c r="K236" s="11">
        <f t="shared" ref="K236" si="256">ROUND((B236+D236+F236+H236+I236+J236),0)</f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13">
        <v>0</v>
      </c>
      <c r="S236" s="9">
        <v>0</v>
      </c>
      <c r="T236" s="10">
        <f t="shared" ref="T236" si="257">SUM(L236:S236)</f>
        <v>0</v>
      </c>
      <c r="U236" s="10">
        <f t="shared" si="210"/>
        <v>0</v>
      </c>
      <c r="V236" s="9"/>
      <c r="W236" s="9"/>
      <c r="X236" s="12"/>
    </row>
    <row r="237" spans="1:24" ht="21.75" customHeight="1" x14ac:dyDescent="0.25">
      <c r="A237" s="37">
        <v>41334</v>
      </c>
      <c r="B237" s="9">
        <f>B235</f>
        <v>15950</v>
      </c>
      <c r="C237" s="35">
        <v>72</v>
      </c>
      <c r="D237" s="10">
        <f t="shared" si="177"/>
        <v>11484</v>
      </c>
      <c r="E237" s="35">
        <v>0</v>
      </c>
      <c r="F237" s="10">
        <f t="shared" si="189"/>
        <v>0</v>
      </c>
      <c r="G237" s="35">
        <v>0</v>
      </c>
      <c r="H237" s="10">
        <f t="shared" si="190"/>
        <v>0</v>
      </c>
      <c r="I237" s="10">
        <f t="shared" si="167"/>
        <v>1595</v>
      </c>
      <c r="J237" s="9"/>
      <c r="K237" s="11">
        <f t="shared" si="178"/>
        <v>29029</v>
      </c>
      <c r="L237" s="9">
        <f t="shared" ref="L237" si="258">L235</f>
        <v>1450</v>
      </c>
      <c r="M237" s="9">
        <f>M235</f>
        <v>900</v>
      </c>
      <c r="N237" s="9">
        <v>0</v>
      </c>
      <c r="O237" s="9">
        <f>O235</f>
        <v>325</v>
      </c>
      <c r="P237" s="9">
        <f>P235</f>
        <v>0</v>
      </c>
      <c r="Q237" s="9">
        <v>0</v>
      </c>
      <c r="R237" s="13">
        <v>0</v>
      </c>
      <c r="S237" s="9">
        <v>0</v>
      </c>
      <c r="T237" s="10">
        <f t="shared" si="236"/>
        <v>2675</v>
      </c>
      <c r="U237" s="10">
        <f t="shared" si="210"/>
        <v>26354</v>
      </c>
      <c r="V237" s="9"/>
      <c r="W237" s="9"/>
      <c r="X237" s="12"/>
    </row>
    <row r="238" spans="1:24" ht="21.75" customHeight="1" x14ac:dyDescent="0.25">
      <c r="A238" s="37" t="s">
        <v>13</v>
      </c>
      <c r="B238" s="9">
        <v>0</v>
      </c>
      <c r="C238" s="35">
        <v>72</v>
      </c>
      <c r="D238" s="10">
        <f>(D239-D237)*3</f>
        <v>3828</v>
      </c>
      <c r="E238" s="35">
        <v>0</v>
      </c>
      <c r="F238" s="10">
        <f t="shared" si="189"/>
        <v>0</v>
      </c>
      <c r="G238" s="35">
        <v>0</v>
      </c>
      <c r="H238" s="10">
        <f t="shared" si="190"/>
        <v>0</v>
      </c>
      <c r="I238" s="10">
        <f t="shared" si="167"/>
        <v>0</v>
      </c>
      <c r="J238" s="9"/>
      <c r="K238" s="11">
        <f>ROUND((B238+D238+F238+H238+I238+J238),0)</f>
        <v>3828</v>
      </c>
      <c r="L238" s="9">
        <f>K238</f>
        <v>3828</v>
      </c>
      <c r="M238" s="9"/>
      <c r="N238" s="9"/>
      <c r="O238" s="9"/>
      <c r="P238" s="9"/>
      <c r="Q238" s="9"/>
      <c r="R238" s="13">
        <v>0</v>
      </c>
      <c r="S238" s="9"/>
      <c r="T238" s="10">
        <f t="shared" ref="T238" si="259">SUM(L238:S238)</f>
        <v>3828</v>
      </c>
      <c r="U238" s="10">
        <f t="shared" si="210"/>
        <v>0</v>
      </c>
      <c r="V238" s="9"/>
      <c r="W238" s="9"/>
      <c r="X238" s="12"/>
    </row>
    <row r="239" spans="1:24" ht="21.75" customHeight="1" x14ac:dyDescent="0.25">
      <c r="A239" s="37">
        <v>41365</v>
      </c>
      <c r="B239" s="9">
        <f>B237</f>
        <v>15950</v>
      </c>
      <c r="C239" s="35">
        <v>80</v>
      </c>
      <c r="D239" s="10">
        <f t="shared" si="177"/>
        <v>12760</v>
      </c>
      <c r="E239" s="35">
        <v>0</v>
      </c>
      <c r="F239" s="10">
        <f t="shared" si="189"/>
        <v>0</v>
      </c>
      <c r="G239" s="35">
        <v>0</v>
      </c>
      <c r="H239" s="10">
        <f t="shared" si="190"/>
        <v>0</v>
      </c>
      <c r="I239" s="10">
        <f t="shared" si="167"/>
        <v>1595</v>
      </c>
      <c r="J239" s="9"/>
      <c r="K239" s="11">
        <f t="shared" si="178"/>
        <v>30305</v>
      </c>
      <c r="L239" s="9">
        <f>L237</f>
        <v>1450</v>
      </c>
      <c r="M239" s="9">
        <f>M237</f>
        <v>900</v>
      </c>
      <c r="N239" s="9">
        <v>0</v>
      </c>
      <c r="O239" s="9">
        <f>O237</f>
        <v>325</v>
      </c>
      <c r="P239" s="9">
        <f>P237</f>
        <v>0</v>
      </c>
      <c r="Q239" s="9">
        <v>0</v>
      </c>
      <c r="R239" s="13">
        <v>0</v>
      </c>
      <c r="S239" s="19">
        <v>247.19</v>
      </c>
      <c r="T239" s="10">
        <f t="shared" si="236"/>
        <v>2922.19</v>
      </c>
      <c r="U239" s="17">
        <f t="shared" si="210"/>
        <v>27382.81</v>
      </c>
      <c r="V239" s="19"/>
      <c r="W239" s="9"/>
      <c r="X239" s="12"/>
    </row>
    <row r="240" spans="1:24" ht="21.75" customHeight="1" x14ac:dyDescent="0.25">
      <c r="A240" s="37">
        <v>41395</v>
      </c>
      <c r="B240" s="9">
        <f>B239</f>
        <v>15950</v>
      </c>
      <c r="C240" s="35">
        <v>80</v>
      </c>
      <c r="D240" s="10">
        <f t="shared" si="177"/>
        <v>12760</v>
      </c>
      <c r="E240" s="35">
        <v>0</v>
      </c>
      <c r="F240" s="10">
        <f t="shared" si="189"/>
        <v>0</v>
      </c>
      <c r="G240" s="35">
        <v>0</v>
      </c>
      <c r="H240" s="10">
        <f t="shared" si="190"/>
        <v>0</v>
      </c>
      <c r="I240" s="10">
        <f t="shared" ref="I240:I313" si="260">ROUND((B240)*10%,0)</f>
        <v>1595</v>
      </c>
      <c r="J240" s="9"/>
      <c r="K240" s="11">
        <f t="shared" si="178"/>
        <v>30305</v>
      </c>
      <c r="L240" s="9">
        <f t="shared" ref="L240" si="261">L239</f>
        <v>1450</v>
      </c>
      <c r="M240" s="9">
        <f t="shared" ref="M240:M243" si="262">M239</f>
        <v>900</v>
      </c>
      <c r="N240" s="9">
        <v>0</v>
      </c>
      <c r="O240" s="9">
        <f t="shared" ref="O240:P243" si="263">O239</f>
        <v>325</v>
      </c>
      <c r="P240" s="9">
        <f t="shared" si="263"/>
        <v>0</v>
      </c>
      <c r="Q240" s="9">
        <v>0</v>
      </c>
      <c r="R240" s="13">
        <v>0</v>
      </c>
      <c r="S240" s="9">
        <v>0</v>
      </c>
      <c r="T240" s="10">
        <f t="shared" ref="T240:T313" si="264">SUM(L240:S240)</f>
        <v>2675</v>
      </c>
      <c r="U240" s="10">
        <f t="shared" si="210"/>
        <v>27630</v>
      </c>
      <c r="V240" s="9"/>
      <c r="W240" s="9"/>
      <c r="X240" s="12"/>
    </row>
    <row r="241" spans="1:24" ht="21.75" customHeight="1" x14ac:dyDescent="0.25">
      <c r="A241" s="37">
        <v>41426</v>
      </c>
      <c r="B241" s="9">
        <f>B240</f>
        <v>15950</v>
      </c>
      <c r="C241" s="35">
        <v>80</v>
      </c>
      <c r="D241" s="10">
        <f t="shared" si="177"/>
        <v>12760</v>
      </c>
      <c r="E241" s="35">
        <v>0</v>
      </c>
      <c r="F241" s="10">
        <f t="shared" si="189"/>
        <v>0</v>
      </c>
      <c r="G241" s="35">
        <v>0</v>
      </c>
      <c r="H241" s="10">
        <f t="shared" si="190"/>
        <v>0</v>
      </c>
      <c r="I241" s="10">
        <f t="shared" si="260"/>
        <v>1595</v>
      </c>
      <c r="J241" s="9"/>
      <c r="K241" s="11">
        <f t="shared" si="178"/>
        <v>30305</v>
      </c>
      <c r="L241" s="9">
        <f t="shared" ref="L241" si="265">L240</f>
        <v>1450</v>
      </c>
      <c r="M241" s="9">
        <f t="shared" si="262"/>
        <v>900</v>
      </c>
      <c r="N241" s="9">
        <v>0</v>
      </c>
      <c r="O241" s="9">
        <f t="shared" si="263"/>
        <v>325</v>
      </c>
      <c r="P241" s="9">
        <f t="shared" si="263"/>
        <v>0</v>
      </c>
      <c r="Q241" s="9">
        <v>0</v>
      </c>
      <c r="R241" s="13">
        <v>0</v>
      </c>
      <c r="S241" s="9">
        <v>0</v>
      </c>
      <c r="T241" s="10">
        <f t="shared" si="264"/>
        <v>2675</v>
      </c>
      <c r="U241" s="10">
        <f t="shared" si="210"/>
        <v>27630</v>
      </c>
      <c r="V241" s="9"/>
      <c r="W241" s="9"/>
      <c r="X241" s="12"/>
    </row>
    <row r="242" spans="1:24" ht="21.75" customHeight="1" x14ac:dyDescent="0.25">
      <c r="A242" s="37">
        <v>41456</v>
      </c>
      <c r="B242" s="9">
        <v>17900</v>
      </c>
      <c r="C242" s="35">
        <v>80</v>
      </c>
      <c r="D242" s="10">
        <f t="shared" si="177"/>
        <v>14320</v>
      </c>
      <c r="E242" s="35">
        <v>0</v>
      </c>
      <c r="F242" s="10">
        <f t="shared" si="189"/>
        <v>0</v>
      </c>
      <c r="G242" s="35">
        <v>0</v>
      </c>
      <c r="H242" s="10">
        <f t="shared" si="190"/>
        <v>0</v>
      </c>
      <c r="I242" s="10">
        <f t="shared" si="260"/>
        <v>1790</v>
      </c>
      <c r="J242" s="9"/>
      <c r="K242" s="11">
        <f t="shared" si="178"/>
        <v>34010</v>
      </c>
      <c r="L242" s="9">
        <f t="shared" ref="L242" si="266">L241</f>
        <v>1450</v>
      </c>
      <c r="M242" s="9">
        <f t="shared" si="262"/>
        <v>900</v>
      </c>
      <c r="N242" s="9">
        <v>0</v>
      </c>
      <c r="O242" s="9">
        <f t="shared" si="263"/>
        <v>325</v>
      </c>
      <c r="P242" s="9">
        <f t="shared" si="263"/>
        <v>0</v>
      </c>
      <c r="Q242" s="9">
        <v>0</v>
      </c>
      <c r="R242" s="13">
        <v>0</v>
      </c>
      <c r="S242" s="9">
        <v>0</v>
      </c>
      <c r="T242" s="10">
        <f t="shared" si="264"/>
        <v>2675</v>
      </c>
      <c r="U242" s="10">
        <f t="shared" si="210"/>
        <v>31335</v>
      </c>
      <c r="V242" s="9"/>
      <c r="W242" s="9"/>
      <c r="X242" s="12"/>
    </row>
    <row r="243" spans="1:24" ht="21.75" customHeight="1" x14ac:dyDescent="0.25">
      <c r="A243" s="37">
        <v>41487</v>
      </c>
      <c r="B243" s="9">
        <f>B242</f>
        <v>17900</v>
      </c>
      <c r="C243" s="35">
        <v>80</v>
      </c>
      <c r="D243" s="10">
        <f t="shared" si="177"/>
        <v>14320</v>
      </c>
      <c r="E243" s="35">
        <v>0</v>
      </c>
      <c r="F243" s="10">
        <f t="shared" si="189"/>
        <v>0</v>
      </c>
      <c r="G243" s="35">
        <v>0</v>
      </c>
      <c r="H243" s="10">
        <f t="shared" si="190"/>
        <v>0</v>
      </c>
      <c r="I243" s="10">
        <f t="shared" si="260"/>
        <v>1790</v>
      </c>
      <c r="J243" s="9"/>
      <c r="K243" s="11">
        <f t="shared" si="178"/>
        <v>34010</v>
      </c>
      <c r="L243" s="9">
        <f t="shared" ref="L243" si="267">L242</f>
        <v>1450</v>
      </c>
      <c r="M243" s="9">
        <f t="shared" si="262"/>
        <v>900</v>
      </c>
      <c r="N243" s="9">
        <v>0</v>
      </c>
      <c r="O243" s="9">
        <f t="shared" si="263"/>
        <v>325</v>
      </c>
      <c r="P243" s="9">
        <f t="shared" si="263"/>
        <v>0</v>
      </c>
      <c r="Q243" s="9">
        <v>0</v>
      </c>
      <c r="R243" s="13">
        <v>0</v>
      </c>
      <c r="S243" s="9">
        <v>0</v>
      </c>
      <c r="T243" s="10">
        <f t="shared" si="264"/>
        <v>2675</v>
      </c>
      <c r="U243" s="10">
        <f t="shared" si="210"/>
        <v>31335</v>
      </c>
      <c r="V243" s="9"/>
      <c r="W243" s="9"/>
      <c r="X243" s="12"/>
    </row>
    <row r="244" spans="1:24" ht="21.75" customHeight="1" x14ac:dyDescent="0.25">
      <c r="A244" s="37" t="s">
        <v>42</v>
      </c>
      <c r="B244" s="9">
        <v>0</v>
      </c>
      <c r="C244" s="35">
        <v>80</v>
      </c>
      <c r="D244" s="10">
        <f>(D245-D243)*2</f>
        <v>3580</v>
      </c>
      <c r="E244" s="35">
        <v>0</v>
      </c>
      <c r="F244" s="10">
        <f t="shared" si="189"/>
        <v>0</v>
      </c>
      <c r="G244" s="35">
        <v>0</v>
      </c>
      <c r="H244" s="10">
        <f t="shared" si="190"/>
        <v>0</v>
      </c>
      <c r="I244" s="10">
        <f t="shared" si="260"/>
        <v>0</v>
      </c>
      <c r="J244" s="9"/>
      <c r="K244" s="11">
        <f t="shared" si="178"/>
        <v>3580</v>
      </c>
      <c r="L244" s="9">
        <f t="shared" ref="L244" si="268">L243</f>
        <v>1450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13">
        <v>0</v>
      </c>
      <c r="S244" s="9">
        <v>0</v>
      </c>
      <c r="T244" s="10">
        <f t="shared" si="264"/>
        <v>1450</v>
      </c>
      <c r="U244" s="10">
        <f t="shared" si="210"/>
        <v>2130</v>
      </c>
      <c r="V244" s="9"/>
      <c r="W244" s="9"/>
      <c r="X244" s="12"/>
    </row>
    <row r="245" spans="1:24" ht="21.75" customHeight="1" x14ac:dyDescent="0.25">
      <c r="A245" s="37">
        <v>41518</v>
      </c>
      <c r="B245" s="9">
        <f>B243</f>
        <v>17900</v>
      </c>
      <c r="C245" s="35">
        <v>90</v>
      </c>
      <c r="D245" s="10">
        <f t="shared" si="177"/>
        <v>16110</v>
      </c>
      <c r="E245" s="35">
        <v>0</v>
      </c>
      <c r="F245" s="10">
        <f t="shared" si="189"/>
        <v>0</v>
      </c>
      <c r="G245" s="35">
        <v>0</v>
      </c>
      <c r="H245" s="10">
        <f t="shared" si="190"/>
        <v>0</v>
      </c>
      <c r="I245" s="10">
        <f t="shared" si="260"/>
        <v>1790</v>
      </c>
      <c r="J245" s="9"/>
      <c r="K245" s="11">
        <f t="shared" si="178"/>
        <v>35800</v>
      </c>
      <c r="L245" s="9">
        <f t="shared" ref="L245" si="269">L244</f>
        <v>1450</v>
      </c>
      <c r="M245" s="9">
        <f>M243</f>
        <v>900</v>
      </c>
      <c r="N245" s="9">
        <v>0</v>
      </c>
      <c r="O245" s="9">
        <f>O243</f>
        <v>325</v>
      </c>
      <c r="P245" s="9">
        <f>P243</f>
        <v>0</v>
      </c>
      <c r="Q245" s="9">
        <v>0</v>
      </c>
      <c r="R245" s="13">
        <v>0</v>
      </c>
      <c r="S245" s="9">
        <v>0</v>
      </c>
      <c r="T245" s="10">
        <f t="shared" si="264"/>
        <v>2675</v>
      </c>
      <c r="U245" s="10">
        <f t="shared" si="210"/>
        <v>33125</v>
      </c>
      <c r="V245" s="9"/>
      <c r="W245" s="9"/>
      <c r="X245" s="12"/>
    </row>
    <row r="246" spans="1:24" ht="21.75" customHeight="1" x14ac:dyDescent="0.25">
      <c r="A246" s="37">
        <v>41548</v>
      </c>
      <c r="B246" s="9">
        <f>B245</f>
        <v>17900</v>
      </c>
      <c r="C246" s="35">
        <v>90</v>
      </c>
      <c r="D246" s="10">
        <f t="shared" si="177"/>
        <v>16110</v>
      </c>
      <c r="E246" s="35">
        <v>0</v>
      </c>
      <c r="F246" s="10">
        <f t="shared" si="189"/>
        <v>0</v>
      </c>
      <c r="G246" s="35">
        <v>0</v>
      </c>
      <c r="H246" s="10">
        <f t="shared" si="190"/>
        <v>0</v>
      </c>
      <c r="I246" s="10">
        <f t="shared" si="260"/>
        <v>1790</v>
      </c>
      <c r="J246" s="9"/>
      <c r="K246" s="11">
        <f t="shared" si="178"/>
        <v>35800</v>
      </c>
      <c r="L246" s="9">
        <f t="shared" ref="L246" si="270">L245</f>
        <v>1450</v>
      </c>
      <c r="M246" s="9">
        <f>M245</f>
        <v>900</v>
      </c>
      <c r="N246" s="9">
        <v>0</v>
      </c>
      <c r="O246" s="9">
        <f>O245</f>
        <v>325</v>
      </c>
      <c r="P246" s="9">
        <f>P245</f>
        <v>0</v>
      </c>
      <c r="Q246" s="9">
        <v>0</v>
      </c>
      <c r="R246" s="13">
        <v>0</v>
      </c>
      <c r="S246" s="9">
        <v>0</v>
      </c>
      <c r="T246" s="10">
        <f t="shared" si="264"/>
        <v>2675</v>
      </c>
      <c r="U246" s="10">
        <f t="shared" si="210"/>
        <v>33125</v>
      </c>
      <c r="V246" s="9"/>
      <c r="W246" s="9"/>
      <c r="X246" s="12"/>
    </row>
    <row r="247" spans="1:24" ht="21.75" customHeight="1" x14ac:dyDescent="0.25">
      <c r="A247" s="44" t="s">
        <v>45</v>
      </c>
      <c r="B247" s="43"/>
      <c r="C247" s="36"/>
      <c r="D247" s="10"/>
      <c r="E247" s="35"/>
      <c r="F247" s="10"/>
      <c r="G247" s="35"/>
      <c r="H247" s="10"/>
      <c r="I247" s="10"/>
      <c r="J247" s="9">
        <v>3387</v>
      </c>
      <c r="K247" s="11">
        <f t="shared" si="178"/>
        <v>3387</v>
      </c>
      <c r="L247" s="43"/>
      <c r="M247" s="43"/>
      <c r="N247" s="43"/>
      <c r="O247" s="43"/>
      <c r="P247" s="43"/>
      <c r="Q247" s="43"/>
      <c r="R247" s="13">
        <v>0</v>
      </c>
      <c r="S247" s="43"/>
      <c r="T247" s="10">
        <f t="shared" ref="T247" si="271">SUM(L247:S247)</f>
        <v>0</v>
      </c>
      <c r="U247" s="10">
        <f t="shared" si="210"/>
        <v>3387</v>
      </c>
      <c r="V247" s="9"/>
      <c r="W247" s="9"/>
      <c r="X247" s="12"/>
    </row>
    <row r="248" spans="1:24" ht="21.75" customHeight="1" x14ac:dyDescent="0.25">
      <c r="A248" s="37" t="s">
        <v>58</v>
      </c>
      <c r="B248" s="9">
        <v>0</v>
      </c>
      <c r="C248" s="36">
        <v>0</v>
      </c>
      <c r="D248" s="10">
        <f t="shared" si="177"/>
        <v>0</v>
      </c>
      <c r="E248" s="35">
        <v>0</v>
      </c>
      <c r="F248" s="10">
        <f t="shared" ref="F248" si="272">B248*E248%</f>
        <v>0</v>
      </c>
      <c r="G248" s="35">
        <v>0</v>
      </c>
      <c r="H248" s="10">
        <f t="shared" ref="H248" si="273">(B248+D248)*G248%</f>
        <v>0</v>
      </c>
      <c r="I248" s="10">
        <v>0</v>
      </c>
      <c r="J248" s="9">
        <v>0</v>
      </c>
      <c r="K248" s="11">
        <f t="shared" si="178"/>
        <v>0</v>
      </c>
      <c r="L248" s="9">
        <f t="shared" ref="L248" si="274">L247</f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13">
        <v>0</v>
      </c>
      <c r="S248" s="9">
        <v>0</v>
      </c>
      <c r="T248" s="10">
        <f t="shared" ref="T248" si="275">SUM(L248:S248)</f>
        <v>0</v>
      </c>
      <c r="U248" s="10">
        <f t="shared" ref="U248" si="276">K248-T248</f>
        <v>0</v>
      </c>
      <c r="V248" s="9"/>
      <c r="W248" s="9"/>
      <c r="X248" s="12"/>
    </row>
    <row r="249" spans="1:24" ht="21.75" customHeight="1" x14ac:dyDescent="0.25">
      <c r="A249" s="37">
        <v>41579</v>
      </c>
      <c r="B249" s="9">
        <f>B246</f>
        <v>17900</v>
      </c>
      <c r="C249" s="35">
        <v>90</v>
      </c>
      <c r="D249" s="10">
        <f t="shared" si="177"/>
        <v>16110</v>
      </c>
      <c r="E249" s="35">
        <v>0</v>
      </c>
      <c r="F249" s="10">
        <f t="shared" si="189"/>
        <v>0</v>
      </c>
      <c r="G249" s="35">
        <v>0</v>
      </c>
      <c r="H249" s="10">
        <f t="shared" si="190"/>
        <v>0</v>
      </c>
      <c r="I249" s="10">
        <f t="shared" si="260"/>
        <v>1790</v>
      </c>
      <c r="J249" s="9">
        <v>250</v>
      </c>
      <c r="K249" s="11">
        <f t="shared" si="178"/>
        <v>36050</v>
      </c>
      <c r="L249" s="9">
        <f>L246</f>
        <v>1450</v>
      </c>
      <c r="M249" s="9">
        <f>M246</f>
        <v>900</v>
      </c>
      <c r="N249" s="9">
        <v>0</v>
      </c>
      <c r="O249" s="9">
        <f>O246</f>
        <v>325</v>
      </c>
      <c r="P249" s="9">
        <f>P246</f>
        <v>0</v>
      </c>
      <c r="Q249" s="9">
        <v>0</v>
      </c>
      <c r="R249" s="13">
        <v>0</v>
      </c>
      <c r="S249" s="9">
        <v>0</v>
      </c>
      <c r="T249" s="10">
        <f t="shared" si="264"/>
        <v>2675</v>
      </c>
      <c r="U249" s="10">
        <f t="shared" si="210"/>
        <v>33375</v>
      </c>
      <c r="V249" s="9"/>
      <c r="W249" s="9"/>
      <c r="X249" s="12"/>
    </row>
    <row r="250" spans="1:24" ht="21.75" customHeight="1" x14ac:dyDescent="0.25">
      <c r="A250" s="37">
        <v>41609</v>
      </c>
      <c r="B250" s="9">
        <f>B249</f>
        <v>17900</v>
      </c>
      <c r="C250" s="35">
        <v>90</v>
      </c>
      <c r="D250" s="10">
        <f t="shared" si="177"/>
        <v>16110</v>
      </c>
      <c r="E250" s="35">
        <v>0</v>
      </c>
      <c r="F250" s="10">
        <f t="shared" si="189"/>
        <v>0</v>
      </c>
      <c r="G250" s="35">
        <v>0</v>
      </c>
      <c r="H250" s="10">
        <f t="shared" si="190"/>
        <v>0</v>
      </c>
      <c r="I250" s="10">
        <f t="shared" si="260"/>
        <v>1790</v>
      </c>
      <c r="J250" s="9">
        <v>250</v>
      </c>
      <c r="K250" s="11">
        <f t="shared" si="178"/>
        <v>36050</v>
      </c>
      <c r="L250" s="9">
        <f t="shared" ref="L250" si="277">L249</f>
        <v>1450</v>
      </c>
      <c r="M250" s="9">
        <f t="shared" ref="M250:M252" si="278">M249</f>
        <v>900</v>
      </c>
      <c r="N250" s="9">
        <v>0</v>
      </c>
      <c r="O250" s="9">
        <f t="shared" ref="O250:P252" si="279">O249</f>
        <v>325</v>
      </c>
      <c r="P250" s="9">
        <f t="shared" si="279"/>
        <v>0</v>
      </c>
      <c r="Q250" s="9">
        <v>0</v>
      </c>
      <c r="R250" s="13">
        <v>0</v>
      </c>
      <c r="S250" s="9">
        <v>0</v>
      </c>
      <c r="T250" s="10">
        <f t="shared" si="264"/>
        <v>2675</v>
      </c>
      <c r="U250" s="10">
        <f t="shared" si="210"/>
        <v>33375</v>
      </c>
      <c r="V250" s="9"/>
      <c r="W250" s="9"/>
      <c r="X250" s="12"/>
    </row>
    <row r="251" spans="1:24" ht="21.75" customHeight="1" x14ac:dyDescent="0.25">
      <c r="A251" s="37">
        <v>41640</v>
      </c>
      <c r="B251" s="9">
        <f>B250</f>
        <v>17900</v>
      </c>
      <c r="C251" s="35">
        <v>90</v>
      </c>
      <c r="D251" s="10">
        <f t="shared" si="177"/>
        <v>16110</v>
      </c>
      <c r="E251" s="35">
        <v>0</v>
      </c>
      <c r="F251" s="10">
        <f t="shared" si="189"/>
        <v>0</v>
      </c>
      <c r="G251" s="35">
        <v>0</v>
      </c>
      <c r="H251" s="10">
        <f t="shared" si="190"/>
        <v>0</v>
      </c>
      <c r="I251" s="10">
        <f t="shared" si="260"/>
        <v>1790</v>
      </c>
      <c r="J251" s="9">
        <v>250</v>
      </c>
      <c r="K251" s="11">
        <f t="shared" si="178"/>
        <v>36050</v>
      </c>
      <c r="L251" s="9">
        <f t="shared" ref="L251" si="280">L250</f>
        <v>1450</v>
      </c>
      <c r="M251" s="9">
        <f t="shared" si="278"/>
        <v>900</v>
      </c>
      <c r="N251" s="9">
        <v>0</v>
      </c>
      <c r="O251" s="9">
        <f t="shared" si="279"/>
        <v>325</v>
      </c>
      <c r="P251" s="9">
        <f t="shared" si="279"/>
        <v>0</v>
      </c>
      <c r="Q251" s="9">
        <v>0</v>
      </c>
      <c r="R251" s="13">
        <v>0</v>
      </c>
      <c r="S251" s="9">
        <v>0</v>
      </c>
      <c r="T251" s="10">
        <f t="shared" si="264"/>
        <v>2675</v>
      </c>
      <c r="U251" s="10">
        <f t="shared" si="210"/>
        <v>33375</v>
      </c>
      <c r="V251" s="9"/>
      <c r="W251" s="9"/>
      <c r="X251" s="12"/>
    </row>
    <row r="252" spans="1:24" ht="21.75" customHeight="1" x14ac:dyDescent="0.25">
      <c r="A252" s="37">
        <v>41671</v>
      </c>
      <c r="B252" s="9">
        <f>B251</f>
        <v>17900</v>
      </c>
      <c r="C252" s="35">
        <v>90</v>
      </c>
      <c r="D252" s="10">
        <f t="shared" si="177"/>
        <v>16110</v>
      </c>
      <c r="E252" s="35">
        <v>0</v>
      </c>
      <c r="F252" s="10">
        <f t="shared" si="189"/>
        <v>0</v>
      </c>
      <c r="G252" s="35">
        <v>0</v>
      </c>
      <c r="H252" s="10">
        <f t="shared" si="190"/>
        <v>0</v>
      </c>
      <c r="I252" s="10">
        <f t="shared" si="260"/>
        <v>1790</v>
      </c>
      <c r="J252" s="9"/>
      <c r="K252" s="11">
        <f t="shared" si="178"/>
        <v>35800</v>
      </c>
      <c r="L252" s="9">
        <f t="shared" ref="L252" si="281">L251</f>
        <v>1450</v>
      </c>
      <c r="M252" s="9">
        <f t="shared" si="278"/>
        <v>900</v>
      </c>
      <c r="N252" s="9">
        <v>0</v>
      </c>
      <c r="O252" s="9">
        <f t="shared" si="279"/>
        <v>325</v>
      </c>
      <c r="P252" s="9">
        <f t="shared" si="279"/>
        <v>0</v>
      </c>
      <c r="Q252" s="9">
        <v>0</v>
      </c>
      <c r="R252" s="13">
        <v>0</v>
      </c>
      <c r="S252" s="9">
        <v>0</v>
      </c>
      <c r="T252" s="10">
        <f t="shared" si="264"/>
        <v>2675</v>
      </c>
      <c r="U252" s="10">
        <f t="shared" si="210"/>
        <v>33125</v>
      </c>
      <c r="V252" s="9"/>
      <c r="W252" s="9"/>
      <c r="X252" s="12"/>
    </row>
    <row r="253" spans="1:24" ht="21.75" customHeight="1" x14ac:dyDescent="0.25">
      <c r="A253" s="37" t="s">
        <v>12</v>
      </c>
      <c r="B253" s="9">
        <v>0</v>
      </c>
      <c r="C253" s="35">
        <v>90</v>
      </c>
      <c r="D253" s="10">
        <f>(D255-D252)*2</f>
        <v>3580</v>
      </c>
      <c r="E253" s="35">
        <v>0</v>
      </c>
      <c r="F253" s="10">
        <f t="shared" si="189"/>
        <v>0</v>
      </c>
      <c r="G253" s="35">
        <v>0</v>
      </c>
      <c r="H253" s="10">
        <f t="shared" si="190"/>
        <v>0</v>
      </c>
      <c r="I253" s="10">
        <f t="shared" si="260"/>
        <v>0</v>
      </c>
      <c r="J253" s="9"/>
      <c r="K253" s="11">
        <f t="shared" si="178"/>
        <v>3580</v>
      </c>
      <c r="L253" s="9">
        <f t="shared" ref="L253" si="282">L252</f>
        <v>1450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13">
        <v>0</v>
      </c>
      <c r="S253" s="9">
        <v>0</v>
      </c>
      <c r="T253" s="10">
        <f t="shared" si="264"/>
        <v>1450</v>
      </c>
      <c r="U253" s="10">
        <f t="shared" si="210"/>
        <v>2130</v>
      </c>
      <c r="V253" s="9"/>
      <c r="W253" s="9"/>
      <c r="X253" s="12"/>
    </row>
    <row r="254" spans="1:24" ht="21.75" customHeight="1" x14ac:dyDescent="0.25">
      <c r="A254" s="37" t="s">
        <v>60</v>
      </c>
      <c r="B254" s="9">
        <v>0</v>
      </c>
      <c r="C254" s="36">
        <v>0</v>
      </c>
      <c r="D254" s="10">
        <f t="shared" ref="D254" si="283">ROUND((B254*C254%),0)</f>
        <v>0</v>
      </c>
      <c r="E254" s="35">
        <v>0</v>
      </c>
      <c r="F254" s="10">
        <f t="shared" si="189"/>
        <v>0</v>
      </c>
      <c r="G254" s="35">
        <v>0</v>
      </c>
      <c r="H254" s="10">
        <f t="shared" si="190"/>
        <v>0</v>
      </c>
      <c r="I254" s="10">
        <v>0</v>
      </c>
      <c r="J254" s="9">
        <v>0</v>
      </c>
      <c r="K254" s="11">
        <f t="shared" si="178"/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13">
        <v>0</v>
      </c>
      <c r="S254" s="9">
        <v>0</v>
      </c>
      <c r="T254" s="10">
        <f t="shared" ref="T254" si="284">SUM(L254:S254)</f>
        <v>0</v>
      </c>
      <c r="U254" s="10">
        <f t="shared" ref="U254" si="285">K254-T254</f>
        <v>0</v>
      </c>
      <c r="V254" s="9"/>
      <c r="W254" s="9"/>
      <c r="X254" s="12"/>
    </row>
    <row r="255" spans="1:24" ht="21.75" customHeight="1" x14ac:dyDescent="0.25">
      <c r="A255" s="37">
        <v>41699</v>
      </c>
      <c r="B255" s="9">
        <f>B252</f>
        <v>17900</v>
      </c>
      <c r="C255" s="35">
        <v>100</v>
      </c>
      <c r="D255" s="10">
        <f t="shared" si="177"/>
        <v>17900</v>
      </c>
      <c r="E255" s="35">
        <v>0</v>
      </c>
      <c r="F255" s="10">
        <f t="shared" si="189"/>
        <v>0</v>
      </c>
      <c r="G255" s="35">
        <v>0</v>
      </c>
      <c r="H255" s="10">
        <f t="shared" si="190"/>
        <v>0</v>
      </c>
      <c r="I255" s="10">
        <f t="shared" si="260"/>
        <v>1790</v>
      </c>
      <c r="J255" s="9"/>
      <c r="K255" s="11">
        <f t="shared" si="178"/>
        <v>37590</v>
      </c>
      <c r="L255" s="9">
        <f t="shared" ref="L255" si="286">L253</f>
        <v>1450</v>
      </c>
      <c r="M255" s="9">
        <f>M252</f>
        <v>900</v>
      </c>
      <c r="N255" s="9">
        <v>0</v>
      </c>
      <c r="O255" s="9">
        <f>O252</f>
        <v>325</v>
      </c>
      <c r="P255" s="9">
        <f>P252</f>
        <v>0</v>
      </c>
      <c r="Q255" s="9">
        <v>0</v>
      </c>
      <c r="R255" s="13">
        <v>0</v>
      </c>
      <c r="S255" s="9">
        <v>0</v>
      </c>
      <c r="T255" s="10">
        <f t="shared" si="264"/>
        <v>2675</v>
      </c>
      <c r="U255" s="10">
        <f t="shared" si="210"/>
        <v>34915</v>
      </c>
      <c r="V255" s="9"/>
      <c r="W255" s="9"/>
      <c r="X255" s="12"/>
    </row>
    <row r="256" spans="1:24" ht="21.75" customHeight="1" x14ac:dyDescent="0.25">
      <c r="A256" s="37">
        <v>41730</v>
      </c>
      <c r="B256" s="9">
        <f>B255</f>
        <v>17900</v>
      </c>
      <c r="C256" s="35">
        <v>100</v>
      </c>
      <c r="D256" s="10">
        <f t="shared" ref="D256:D322" si="287">ROUND((B256*C256%),0)</f>
        <v>17900</v>
      </c>
      <c r="E256" s="35">
        <v>0</v>
      </c>
      <c r="F256" s="10">
        <f t="shared" si="189"/>
        <v>0</v>
      </c>
      <c r="G256" s="35">
        <v>0</v>
      </c>
      <c r="H256" s="10">
        <f t="shared" si="190"/>
        <v>0</v>
      </c>
      <c r="I256" s="10">
        <f t="shared" si="260"/>
        <v>1790</v>
      </c>
      <c r="J256" s="9"/>
      <c r="K256" s="11">
        <f t="shared" ref="K256:K322" si="288">ROUND((B256+D256+F256+H256+I256+J256),0)</f>
        <v>37590</v>
      </c>
      <c r="L256" s="9">
        <f t="shared" ref="L256" si="289">L255</f>
        <v>1450</v>
      </c>
      <c r="M256" s="9">
        <f t="shared" ref="M256:M260" si="290">M255</f>
        <v>900</v>
      </c>
      <c r="N256" s="9">
        <v>0</v>
      </c>
      <c r="O256" s="9">
        <f t="shared" ref="O256:P260" si="291">O255</f>
        <v>325</v>
      </c>
      <c r="P256" s="9">
        <f t="shared" si="291"/>
        <v>0</v>
      </c>
      <c r="Q256" s="9">
        <v>0</v>
      </c>
      <c r="R256" s="13">
        <v>0</v>
      </c>
      <c r="S256" s="19">
        <v>247.19</v>
      </c>
      <c r="T256" s="10">
        <f t="shared" si="264"/>
        <v>2922.19</v>
      </c>
      <c r="U256" s="17">
        <f t="shared" si="210"/>
        <v>34667.81</v>
      </c>
      <c r="V256" s="19"/>
      <c r="W256" s="9"/>
      <c r="X256" s="12"/>
    </row>
    <row r="257" spans="1:24" ht="21.75" customHeight="1" x14ac:dyDescent="0.25">
      <c r="A257" s="37">
        <v>41760</v>
      </c>
      <c r="B257" s="9">
        <f>B256</f>
        <v>17900</v>
      </c>
      <c r="C257" s="35">
        <v>100</v>
      </c>
      <c r="D257" s="10">
        <f t="shared" si="287"/>
        <v>17900</v>
      </c>
      <c r="E257" s="35">
        <v>0</v>
      </c>
      <c r="F257" s="10">
        <f t="shared" si="189"/>
        <v>0</v>
      </c>
      <c r="G257" s="35">
        <v>0</v>
      </c>
      <c r="H257" s="10">
        <f t="shared" si="190"/>
        <v>0</v>
      </c>
      <c r="I257" s="10">
        <f t="shared" si="260"/>
        <v>1790</v>
      </c>
      <c r="J257" s="9"/>
      <c r="K257" s="11">
        <f t="shared" si="288"/>
        <v>37590</v>
      </c>
      <c r="L257" s="9">
        <f t="shared" ref="L257" si="292">L256</f>
        <v>1450</v>
      </c>
      <c r="M257" s="9">
        <f t="shared" si="290"/>
        <v>900</v>
      </c>
      <c r="N257" s="9">
        <v>0</v>
      </c>
      <c r="O257" s="9">
        <f t="shared" si="291"/>
        <v>325</v>
      </c>
      <c r="P257" s="9">
        <f t="shared" si="291"/>
        <v>0</v>
      </c>
      <c r="Q257" s="9">
        <v>0</v>
      </c>
      <c r="R257" s="13">
        <v>0</v>
      </c>
      <c r="S257" s="9">
        <v>0</v>
      </c>
      <c r="T257" s="10">
        <f t="shared" si="264"/>
        <v>2675</v>
      </c>
      <c r="U257" s="10">
        <f t="shared" si="210"/>
        <v>34915</v>
      </c>
      <c r="V257" s="9"/>
      <c r="W257" s="9"/>
      <c r="X257" s="12"/>
    </row>
    <row r="258" spans="1:24" ht="21.75" customHeight="1" x14ac:dyDescent="0.25">
      <c r="A258" s="37">
        <v>41791</v>
      </c>
      <c r="B258" s="9">
        <f>B257</f>
        <v>17900</v>
      </c>
      <c r="C258" s="35">
        <v>100</v>
      </c>
      <c r="D258" s="10">
        <f t="shared" si="287"/>
        <v>17900</v>
      </c>
      <c r="E258" s="35">
        <v>0</v>
      </c>
      <c r="F258" s="10">
        <f t="shared" si="189"/>
        <v>0</v>
      </c>
      <c r="G258" s="35">
        <v>0</v>
      </c>
      <c r="H258" s="10">
        <f t="shared" si="190"/>
        <v>0</v>
      </c>
      <c r="I258" s="10">
        <f t="shared" si="260"/>
        <v>1790</v>
      </c>
      <c r="J258" s="9"/>
      <c r="K258" s="11">
        <f t="shared" si="288"/>
        <v>37590</v>
      </c>
      <c r="L258" s="9">
        <f t="shared" ref="L258" si="293">L257</f>
        <v>1450</v>
      </c>
      <c r="M258" s="9">
        <f t="shared" si="290"/>
        <v>900</v>
      </c>
      <c r="N258" s="9">
        <v>0</v>
      </c>
      <c r="O258" s="9">
        <f t="shared" si="291"/>
        <v>325</v>
      </c>
      <c r="P258" s="9">
        <f t="shared" si="291"/>
        <v>0</v>
      </c>
      <c r="Q258" s="9">
        <v>0</v>
      </c>
      <c r="R258" s="13">
        <v>0</v>
      </c>
      <c r="S258" s="9">
        <v>0</v>
      </c>
      <c r="T258" s="10">
        <f t="shared" si="264"/>
        <v>2675</v>
      </c>
      <c r="U258" s="10">
        <f t="shared" si="210"/>
        <v>34915</v>
      </c>
      <c r="V258" s="9"/>
      <c r="W258" s="9"/>
      <c r="X258" s="12"/>
    </row>
    <row r="259" spans="1:24" ht="21.75" customHeight="1" x14ac:dyDescent="0.25">
      <c r="A259" s="37">
        <v>41821</v>
      </c>
      <c r="B259" s="9">
        <f>CEILING(ROUNDUP((B258*1.03),0),10)</f>
        <v>18440</v>
      </c>
      <c r="C259" s="35">
        <v>100</v>
      </c>
      <c r="D259" s="10">
        <f t="shared" si="287"/>
        <v>18440</v>
      </c>
      <c r="E259" s="35">
        <v>0</v>
      </c>
      <c r="F259" s="10">
        <f t="shared" si="189"/>
        <v>0</v>
      </c>
      <c r="G259" s="35">
        <v>0</v>
      </c>
      <c r="H259" s="10">
        <f t="shared" si="190"/>
        <v>0</v>
      </c>
      <c r="I259" s="10">
        <f t="shared" si="260"/>
        <v>1844</v>
      </c>
      <c r="J259" s="9"/>
      <c r="K259" s="11">
        <f t="shared" si="288"/>
        <v>38724</v>
      </c>
      <c r="L259" s="9">
        <f t="shared" ref="L259" si="294">L258</f>
        <v>1450</v>
      </c>
      <c r="M259" s="9">
        <f t="shared" si="290"/>
        <v>900</v>
      </c>
      <c r="N259" s="9">
        <v>0</v>
      </c>
      <c r="O259" s="9">
        <f t="shared" si="291"/>
        <v>325</v>
      </c>
      <c r="P259" s="9">
        <f t="shared" si="291"/>
        <v>0</v>
      </c>
      <c r="Q259" s="9">
        <v>0</v>
      </c>
      <c r="R259" s="13">
        <v>0</v>
      </c>
      <c r="S259" s="9">
        <v>0</v>
      </c>
      <c r="T259" s="10">
        <f t="shared" si="264"/>
        <v>2675</v>
      </c>
      <c r="U259" s="10">
        <f t="shared" si="210"/>
        <v>36049</v>
      </c>
      <c r="V259" s="9"/>
      <c r="W259" s="9"/>
      <c r="X259" s="12"/>
    </row>
    <row r="260" spans="1:24" ht="21.75" customHeight="1" x14ac:dyDescent="0.25">
      <c r="A260" s="37">
        <v>41852</v>
      </c>
      <c r="B260" s="9">
        <f>B259</f>
        <v>18440</v>
      </c>
      <c r="C260" s="35">
        <v>100</v>
      </c>
      <c r="D260" s="10">
        <f t="shared" si="287"/>
        <v>18440</v>
      </c>
      <c r="E260" s="35">
        <v>0</v>
      </c>
      <c r="F260" s="10">
        <f t="shared" si="189"/>
        <v>0</v>
      </c>
      <c r="G260" s="35">
        <v>0</v>
      </c>
      <c r="H260" s="10">
        <f t="shared" si="190"/>
        <v>0</v>
      </c>
      <c r="I260" s="10">
        <f t="shared" si="260"/>
        <v>1844</v>
      </c>
      <c r="J260" s="9"/>
      <c r="K260" s="11">
        <f t="shared" si="288"/>
        <v>38724</v>
      </c>
      <c r="L260" s="9">
        <f t="shared" ref="L260" si="295">L259</f>
        <v>1450</v>
      </c>
      <c r="M260" s="9">
        <f t="shared" si="290"/>
        <v>900</v>
      </c>
      <c r="N260" s="9">
        <v>0</v>
      </c>
      <c r="O260" s="9">
        <f t="shared" si="291"/>
        <v>325</v>
      </c>
      <c r="P260" s="9">
        <f t="shared" si="291"/>
        <v>0</v>
      </c>
      <c r="Q260" s="9">
        <v>0</v>
      </c>
      <c r="R260" s="13">
        <v>0</v>
      </c>
      <c r="S260" s="9">
        <v>0</v>
      </c>
      <c r="T260" s="10">
        <f t="shared" si="264"/>
        <v>2675</v>
      </c>
      <c r="U260" s="10">
        <f t="shared" si="210"/>
        <v>36049</v>
      </c>
      <c r="V260" s="9"/>
      <c r="W260" s="9"/>
      <c r="X260" s="12"/>
    </row>
    <row r="261" spans="1:24" ht="21.75" customHeight="1" x14ac:dyDescent="0.25">
      <c r="A261" s="37" t="s">
        <v>11</v>
      </c>
      <c r="B261" s="9">
        <v>0</v>
      </c>
      <c r="C261" s="35">
        <v>100</v>
      </c>
      <c r="D261" s="10">
        <f>(D262-D260)*2</f>
        <v>2582</v>
      </c>
      <c r="E261" s="35">
        <v>0</v>
      </c>
      <c r="F261" s="10">
        <f t="shared" si="189"/>
        <v>0</v>
      </c>
      <c r="G261" s="35">
        <v>0</v>
      </c>
      <c r="H261" s="10">
        <f t="shared" si="190"/>
        <v>0</v>
      </c>
      <c r="I261" s="10">
        <f t="shared" si="260"/>
        <v>0</v>
      </c>
      <c r="J261" s="9"/>
      <c r="K261" s="11">
        <f t="shared" si="288"/>
        <v>2582</v>
      </c>
      <c r="L261" s="9">
        <f t="shared" ref="L261" si="296">L260</f>
        <v>1450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13">
        <v>0</v>
      </c>
      <c r="S261" s="9">
        <v>0</v>
      </c>
      <c r="T261" s="10">
        <f t="shared" si="264"/>
        <v>1450</v>
      </c>
      <c r="U261" s="10">
        <f t="shared" si="210"/>
        <v>1132</v>
      </c>
      <c r="V261" s="9"/>
      <c r="W261" s="9"/>
      <c r="X261" s="12"/>
    </row>
    <row r="262" spans="1:24" ht="21.75" customHeight="1" x14ac:dyDescent="0.25">
      <c r="A262" s="37">
        <v>41883</v>
      </c>
      <c r="B262" s="9">
        <f>B260</f>
        <v>18440</v>
      </c>
      <c r="C262" s="36">
        <v>107</v>
      </c>
      <c r="D262" s="10">
        <f t="shared" si="287"/>
        <v>19731</v>
      </c>
      <c r="E262" s="35">
        <v>0</v>
      </c>
      <c r="F262" s="10">
        <f t="shared" si="189"/>
        <v>0</v>
      </c>
      <c r="G262" s="35">
        <v>0</v>
      </c>
      <c r="H262" s="10">
        <f t="shared" si="190"/>
        <v>0</v>
      </c>
      <c r="I262" s="10">
        <f t="shared" si="260"/>
        <v>1844</v>
      </c>
      <c r="J262" s="9"/>
      <c r="K262" s="11">
        <f t="shared" si="288"/>
        <v>40015</v>
      </c>
      <c r="L262" s="9">
        <f t="shared" ref="L262" si="297">L261</f>
        <v>1450</v>
      </c>
      <c r="M262" s="9">
        <f>M260</f>
        <v>900</v>
      </c>
      <c r="N262" s="9">
        <v>0</v>
      </c>
      <c r="O262" s="9">
        <f>O260</f>
        <v>325</v>
      </c>
      <c r="P262" s="9">
        <f>P260</f>
        <v>0</v>
      </c>
      <c r="Q262" s="9">
        <v>0</v>
      </c>
      <c r="R262" s="13">
        <v>0</v>
      </c>
      <c r="S262" s="9">
        <v>0</v>
      </c>
      <c r="T262" s="10">
        <f t="shared" si="264"/>
        <v>2675</v>
      </c>
      <c r="U262" s="10">
        <f t="shared" si="210"/>
        <v>37340</v>
      </c>
      <c r="V262" s="9"/>
      <c r="W262" s="9"/>
      <c r="X262" s="12"/>
    </row>
    <row r="263" spans="1:24" ht="21.75" customHeight="1" x14ac:dyDescent="0.25">
      <c r="A263" s="37">
        <v>41913</v>
      </c>
      <c r="B263" s="9">
        <f t="shared" ref="B263:B269" si="298">B262</f>
        <v>18440</v>
      </c>
      <c r="C263" s="36">
        <v>107</v>
      </c>
      <c r="D263" s="10">
        <f t="shared" si="287"/>
        <v>19731</v>
      </c>
      <c r="E263" s="35">
        <v>0</v>
      </c>
      <c r="F263" s="10">
        <f t="shared" si="189"/>
        <v>0</v>
      </c>
      <c r="G263" s="35">
        <v>0</v>
      </c>
      <c r="H263" s="10">
        <f t="shared" si="190"/>
        <v>0</v>
      </c>
      <c r="I263" s="10">
        <f t="shared" si="260"/>
        <v>1844</v>
      </c>
      <c r="J263" s="9"/>
      <c r="K263" s="11">
        <f t="shared" si="288"/>
        <v>40015</v>
      </c>
      <c r="L263" s="9">
        <f t="shared" ref="L263" si="299">L262</f>
        <v>1450</v>
      </c>
      <c r="M263" s="9">
        <f t="shared" ref="M263:M269" si="300">M262</f>
        <v>900</v>
      </c>
      <c r="N263" s="9">
        <v>0</v>
      </c>
      <c r="O263" s="9">
        <f t="shared" ref="O263:P263" si="301">O262</f>
        <v>325</v>
      </c>
      <c r="P263" s="9">
        <f t="shared" si="301"/>
        <v>0</v>
      </c>
      <c r="Q263" s="9">
        <v>0</v>
      </c>
      <c r="R263" s="13">
        <v>0</v>
      </c>
      <c r="S263" s="9">
        <v>0</v>
      </c>
      <c r="T263" s="10">
        <f t="shared" si="264"/>
        <v>2675</v>
      </c>
      <c r="U263" s="10">
        <f t="shared" si="210"/>
        <v>37340</v>
      </c>
      <c r="V263" s="9"/>
      <c r="W263" s="9"/>
      <c r="X263" s="12"/>
    </row>
    <row r="264" spans="1:24" ht="21.75" customHeight="1" x14ac:dyDescent="0.25">
      <c r="A264" s="44" t="s">
        <v>45</v>
      </c>
      <c r="B264" s="43"/>
      <c r="C264" s="36"/>
      <c r="D264" s="10"/>
      <c r="E264" s="35"/>
      <c r="F264" s="10"/>
      <c r="G264" s="35"/>
      <c r="H264" s="10"/>
      <c r="I264" s="10"/>
      <c r="J264" s="9">
        <v>3387</v>
      </c>
      <c r="K264" s="11">
        <f t="shared" si="288"/>
        <v>3387</v>
      </c>
      <c r="L264" s="43"/>
      <c r="M264" s="43"/>
      <c r="N264" s="43"/>
      <c r="O264" s="43"/>
      <c r="P264" s="43"/>
      <c r="Q264" s="43"/>
      <c r="R264" s="13">
        <v>0</v>
      </c>
      <c r="S264" s="43"/>
      <c r="T264" s="10">
        <f t="shared" ref="T264" si="302">SUM(L264:S264)</f>
        <v>0</v>
      </c>
      <c r="U264" s="10">
        <f t="shared" si="210"/>
        <v>3387</v>
      </c>
      <c r="V264" s="9"/>
      <c r="W264" s="9"/>
      <c r="X264" s="12"/>
    </row>
    <row r="265" spans="1:24" ht="21.75" customHeight="1" x14ac:dyDescent="0.25">
      <c r="A265" s="37" t="s">
        <v>58</v>
      </c>
      <c r="B265" s="9">
        <v>0</v>
      </c>
      <c r="C265" s="36">
        <v>0</v>
      </c>
      <c r="D265" s="10">
        <f t="shared" ref="D265" si="303">ROUND((B265*C265%),0)</f>
        <v>0</v>
      </c>
      <c r="E265" s="35">
        <v>0</v>
      </c>
      <c r="F265" s="10">
        <f t="shared" si="189"/>
        <v>0</v>
      </c>
      <c r="G265" s="35">
        <v>0</v>
      </c>
      <c r="H265" s="10">
        <f t="shared" si="190"/>
        <v>0</v>
      </c>
      <c r="I265" s="10">
        <v>0</v>
      </c>
      <c r="J265" s="9">
        <v>0</v>
      </c>
      <c r="K265" s="11">
        <f t="shared" ref="K265" si="304">ROUND((B265+D265+F265+H265+I265+J265),0)</f>
        <v>0</v>
      </c>
      <c r="L265" s="9">
        <f t="shared" ref="L265" si="305">L264</f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13">
        <v>0</v>
      </c>
      <c r="S265" s="9">
        <v>0</v>
      </c>
      <c r="T265" s="10">
        <f t="shared" si="264"/>
        <v>0</v>
      </c>
      <c r="U265" s="10">
        <f t="shared" si="210"/>
        <v>0</v>
      </c>
      <c r="V265" s="9"/>
      <c r="W265" s="9"/>
      <c r="X265" s="12"/>
    </row>
    <row r="266" spans="1:24" ht="21.75" customHeight="1" x14ac:dyDescent="0.25">
      <c r="A266" s="37">
        <v>41944</v>
      </c>
      <c r="B266" s="9">
        <f>B263</f>
        <v>18440</v>
      </c>
      <c r="C266" s="36">
        <v>107</v>
      </c>
      <c r="D266" s="10">
        <f t="shared" si="287"/>
        <v>19731</v>
      </c>
      <c r="E266" s="35">
        <v>0</v>
      </c>
      <c r="F266" s="10">
        <f t="shared" si="189"/>
        <v>0</v>
      </c>
      <c r="G266" s="35">
        <v>0</v>
      </c>
      <c r="H266" s="10">
        <f t="shared" si="190"/>
        <v>0</v>
      </c>
      <c r="I266" s="10">
        <f t="shared" si="260"/>
        <v>1844</v>
      </c>
      <c r="J266" s="9"/>
      <c r="K266" s="11">
        <f t="shared" si="288"/>
        <v>40015</v>
      </c>
      <c r="L266" s="9">
        <f t="shared" ref="L266" si="306">L263</f>
        <v>1450</v>
      </c>
      <c r="M266" s="9">
        <f>M263</f>
        <v>900</v>
      </c>
      <c r="N266" s="9">
        <v>0</v>
      </c>
      <c r="O266" s="9">
        <f t="shared" ref="O266:P266" si="307">O263</f>
        <v>325</v>
      </c>
      <c r="P266" s="9">
        <f t="shared" si="307"/>
        <v>0</v>
      </c>
      <c r="Q266" s="9">
        <v>0</v>
      </c>
      <c r="R266" s="13">
        <v>0</v>
      </c>
      <c r="S266" s="9">
        <v>0</v>
      </c>
      <c r="T266" s="10">
        <f t="shared" si="264"/>
        <v>2675</v>
      </c>
      <c r="U266" s="10">
        <f t="shared" si="210"/>
        <v>37340</v>
      </c>
      <c r="V266" s="9"/>
      <c r="W266" s="9"/>
      <c r="X266" s="12"/>
    </row>
    <row r="267" spans="1:24" ht="21.75" customHeight="1" x14ac:dyDescent="0.25">
      <c r="A267" s="37">
        <v>41974</v>
      </c>
      <c r="B267" s="9">
        <f t="shared" si="298"/>
        <v>18440</v>
      </c>
      <c r="C267" s="36">
        <v>107</v>
      </c>
      <c r="D267" s="10">
        <f t="shared" si="287"/>
        <v>19731</v>
      </c>
      <c r="E267" s="35">
        <v>0</v>
      </c>
      <c r="F267" s="10">
        <f t="shared" si="189"/>
        <v>0</v>
      </c>
      <c r="G267" s="35">
        <v>0</v>
      </c>
      <c r="H267" s="10">
        <f t="shared" si="190"/>
        <v>0</v>
      </c>
      <c r="I267" s="10">
        <f t="shared" si="260"/>
        <v>1844</v>
      </c>
      <c r="J267" s="9"/>
      <c r="K267" s="11">
        <f t="shared" si="288"/>
        <v>40015</v>
      </c>
      <c r="L267" s="9">
        <f t="shared" ref="L267" si="308">L266</f>
        <v>1450</v>
      </c>
      <c r="M267" s="9">
        <f t="shared" si="300"/>
        <v>900</v>
      </c>
      <c r="N267" s="9">
        <v>0</v>
      </c>
      <c r="O267" s="9">
        <f t="shared" ref="O267:P267" si="309">O266</f>
        <v>325</v>
      </c>
      <c r="P267" s="9">
        <f t="shared" si="309"/>
        <v>0</v>
      </c>
      <c r="Q267" s="9">
        <v>0</v>
      </c>
      <c r="R267" s="13">
        <v>0</v>
      </c>
      <c r="S267" s="9">
        <v>0</v>
      </c>
      <c r="T267" s="10">
        <f t="shared" si="264"/>
        <v>2675</v>
      </c>
      <c r="U267" s="10">
        <f t="shared" si="210"/>
        <v>37340</v>
      </c>
      <c r="V267" s="9"/>
      <c r="W267" s="9"/>
      <c r="X267" s="12"/>
    </row>
    <row r="268" spans="1:24" ht="21.75" customHeight="1" x14ac:dyDescent="0.25">
      <c r="A268" s="37">
        <v>42005</v>
      </c>
      <c r="B268" s="9">
        <f t="shared" si="298"/>
        <v>18440</v>
      </c>
      <c r="C268" s="36">
        <v>107</v>
      </c>
      <c r="D268" s="10">
        <f t="shared" si="287"/>
        <v>19731</v>
      </c>
      <c r="E268" s="35">
        <v>0</v>
      </c>
      <c r="F268" s="10">
        <f t="shared" si="189"/>
        <v>0</v>
      </c>
      <c r="G268" s="35">
        <v>0</v>
      </c>
      <c r="H268" s="10">
        <f t="shared" si="190"/>
        <v>0</v>
      </c>
      <c r="I268" s="10">
        <f t="shared" si="260"/>
        <v>1844</v>
      </c>
      <c r="J268" s="9"/>
      <c r="K268" s="11">
        <f t="shared" si="288"/>
        <v>40015</v>
      </c>
      <c r="L268" s="9">
        <f t="shared" ref="L268" si="310">L267</f>
        <v>1450</v>
      </c>
      <c r="M268" s="9">
        <f t="shared" si="300"/>
        <v>900</v>
      </c>
      <c r="N268" s="9">
        <v>0</v>
      </c>
      <c r="O268" s="9">
        <f t="shared" ref="O268:P268" si="311">O267</f>
        <v>325</v>
      </c>
      <c r="P268" s="9">
        <f t="shared" si="311"/>
        <v>0</v>
      </c>
      <c r="Q268" s="9">
        <v>0</v>
      </c>
      <c r="R268" s="13">
        <v>0</v>
      </c>
      <c r="S268" s="9">
        <v>0</v>
      </c>
      <c r="T268" s="10">
        <f t="shared" si="264"/>
        <v>2675</v>
      </c>
      <c r="U268" s="10">
        <f t="shared" si="210"/>
        <v>37340</v>
      </c>
      <c r="V268" s="9"/>
      <c r="W268" s="9"/>
      <c r="X268" s="12"/>
    </row>
    <row r="269" spans="1:24" ht="21.75" customHeight="1" x14ac:dyDescent="0.25">
      <c r="A269" s="37">
        <v>42036</v>
      </c>
      <c r="B269" s="9">
        <f t="shared" si="298"/>
        <v>18440</v>
      </c>
      <c r="C269" s="36">
        <v>107</v>
      </c>
      <c r="D269" s="10">
        <f t="shared" si="287"/>
        <v>19731</v>
      </c>
      <c r="E269" s="35">
        <v>0</v>
      </c>
      <c r="F269" s="10">
        <f t="shared" ref="F269:F322" si="312">B269*E269%</f>
        <v>0</v>
      </c>
      <c r="G269" s="35">
        <v>0</v>
      </c>
      <c r="H269" s="10">
        <f t="shared" ref="H269:H322" si="313">(B269+D269)*G269%</f>
        <v>0</v>
      </c>
      <c r="I269" s="10">
        <f t="shared" si="260"/>
        <v>1844</v>
      </c>
      <c r="J269" s="9"/>
      <c r="K269" s="11">
        <f t="shared" si="288"/>
        <v>40015</v>
      </c>
      <c r="L269" s="9">
        <f t="shared" ref="L269" si="314">L268</f>
        <v>1450</v>
      </c>
      <c r="M269" s="9">
        <f t="shared" si="300"/>
        <v>900</v>
      </c>
      <c r="N269" s="9">
        <v>0</v>
      </c>
      <c r="O269" s="9">
        <f t="shared" ref="O269:P269" si="315">O268</f>
        <v>325</v>
      </c>
      <c r="P269" s="9">
        <f t="shared" si="315"/>
        <v>0</v>
      </c>
      <c r="Q269" s="9">
        <v>0</v>
      </c>
      <c r="R269" s="13">
        <v>0</v>
      </c>
      <c r="S269" s="9">
        <v>0</v>
      </c>
      <c r="T269" s="10">
        <f t="shared" si="264"/>
        <v>2675</v>
      </c>
      <c r="U269" s="10">
        <f t="shared" si="210"/>
        <v>37340</v>
      </c>
      <c r="V269" s="9"/>
      <c r="W269" s="9"/>
      <c r="X269" s="12"/>
    </row>
    <row r="270" spans="1:24" ht="21.75" customHeight="1" x14ac:dyDescent="0.25">
      <c r="A270" s="37" t="s">
        <v>60</v>
      </c>
      <c r="B270" s="9">
        <v>0</v>
      </c>
      <c r="C270" s="36">
        <v>0</v>
      </c>
      <c r="D270" s="10">
        <f t="shared" si="287"/>
        <v>0</v>
      </c>
      <c r="E270" s="35">
        <v>0</v>
      </c>
      <c r="F270" s="10">
        <f t="shared" si="312"/>
        <v>0</v>
      </c>
      <c r="G270" s="35">
        <v>0</v>
      </c>
      <c r="H270" s="10">
        <f t="shared" si="313"/>
        <v>0</v>
      </c>
      <c r="I270" s="10">
        <v>0</v>
      </c>
      <c r="J270" s="9">
        <v>0</v>
      </c>
      <c r="K270" s="11">
        <f t="shared" si="288"/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13">
        <v>0</v>
      </c>
      <c r="S270" s="9">
        <v>0</v>
      </c>
      <c r="T270" s="10">
        <f t="shared" ref="T270" si="316">SUM(L270:S270)</f>
        <v>0</v>
      </c>
      <c r="U270" s="10">
        <f t="shared" si="210"/>
        <v>0</v>
      </c>
      <c r="V270" s="9"/>
      <c r="W270" s="9"/>
      <c r="X270" s="12"/>
    </row>
    <row r="271" spans="1:24" ht="21.75" customHeight="1" x14ac:dyDescent="0.25">
      <c r="A271" s="37">
        <v>42064</v>
      </c>
      <c r="B271" s="9">
        <f>B269</f>
        <v>18440</v>
      </c>
      <c r="C271" s="36">
        <v>107</v>
      </c>
      <c r="D271" s="10">
        <f t="shared" si="287"/>
        <v>19731</v>
      </c>
      <c r="E271" s="35">
        <v>0</v>
      </c>
      <c r="F271" s="10">
        <f t="shared" si="312"/>
        <v>0</v>
      </c>
      <c r="G271" s="35">
        <v>0</v>
      </c>
      <c r="H271" s="10">
        <f t="shared" si="313"/>
        <v>0</v>
      </c>
      <c r="I271" s="10">
        <f t="shared" si="260"/>
        <v>1844</v>
      </c>
      <c r="J271" s="9"/>
      <c r="K271" s="11">
        <f t="shared" si="288"/>
        <v>40015</v>
      </c>
      <c r="L271" s="9">
        <f t="shared" ref="L271" si="317">L269</f>
        <v>1450</v>
      </c>
      <c r="M271" s="9">
        <f>M269</f>
        <v>900</v>
      </c>
      <c r="N271" s="9">
        <v>0</v>
      </c>
      <c r="O271" s="9">
        <f>O269</f>
        <v>325</v>
      </c>
      <c r="P271" s="9">
        <f>P269</f>
        <v>0</v>
      </c>
      <c r="Q271" s="9">
        <v>0</v>
      </c>
      <c r="R271" s="13">
        <v>0</v>
      </c>
      <c r="S271" s="9">
        <v>0</v>
      </c>
      <c r="T271" s="10">
        <f t="shared" si="264"/>
        <v>2675</v>
      </c>
      <c r="U271" s="10">
        <f t="shared" si="210"/>
        <v>37340</v>
      </c>
      <c r="V271" s="9"/>
      <c r="W271" s="9"/>
      <c r="X271" s="12"/>
    </row>
    <row r="272" spans="1:24" ht="21.75" customHeight="1" x14ac:dyDescent="0.25">
      <c r="A272" s="37" t="s">
        <v>10</v>
      </c>
      <c r="B272" s="9">
        <v>0</v>
      </c>
      <c r="C272" s="36">
        <v>6</v>
      </c>
      <c r="D272" s="10">
        <f>(B268+B269+B271)*C272%</f>
        <v>3319.2</v>
      </c>
      <c r="E272" s="35">
        <v>0</v>
      </c>
      <c r="F272" s="10">
        <f t="shared" si="312"/>
        <v>0</v>
      </c>
      <c r="G272" s="35">
        <v>0</v>
      </c>
      <c r="H272" s="10">
        <f t="shared" si="313"/>
        <v>0</v>
      </c>
      <c r="I272" s="10">
        <f t="shared" si="260"/>
        <v>0</v>
      </c>
      <c r="J272" s="9"/>
      <c r="K272" s="11">
        <f t="shared" si="288"/>
        <v>3319</v>
      </c>
      <c r="L272" s="9">
        <f>K272</f>
        <v>3319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13">
        <v>0</v>
      </c>
      <c r="S272" s="9">
        <v>0</v>
      </c>
      <c r="T272" s="10">
        <f t="shared" si="264"/>
        <v>3319</v>
      </c>
      <c r="U272" s="10">
        <f t="shared" si="210"/>
        <v>0</v>
      </c>
      <c r="V272" s="9"/>
      <c r="W272" s="9"/>
      <c r="X272" s="12"/>
    </row>
    <row r="273" spans="1:24" ht="21.75" customHeight="1" x14ac:dyDescent="0.25">
      <c r="A273" s="37">
        <v>42095</v>
      </c>
      <c r="B273" s="9">
        <f>B271</f>
        <v>18440</v>
      </c>
      <c r="C273" s="36">
        <v>113</v>
      </c>
      <c r="D273" s="10">
        <f t="shared" si="287"/>
        <v>20837</v>
      </c>
      <c r="E273" s="35">
        <v>0</v>
      </c>
      <c r="F273" s="10">
        <f t="shared" si="312"/>
        <v>0</v>
      </c>
      <c r="G273" s="35">
        <v>0</v>
      </c>
      <c r="H273" s="10">
        <f t="shared" si="313"/>
        <v>0</v>
      </c>
      <c r="I273" s="10">
        <f t="shared" si="260"/>
        <v>1844</v>
      </c>
      <c r="J273" s="9"/>
      <c r="K273" s="11">
        <f t="shared" si="288"/>
        <v>41121</v>
      </c>
      <c r="L273" s="9">
        <f>L271</f>
        <v>1450</v>
      </c>
      <c r="M273" s="9">
        <f>M271</f>
        <v>900</v>
      </c>
      <c r="N273" s="9">
        <v>0</v>
      </c>
      <c r="O273" s="9">
        <f>O271</f>
        <v>325</v>
      </c>
      <c r="P273" s="9">
        <f>P271</f>
        <v>0</v>
      </c>
      <c r="Q273" s="9">
        <v>0</v>
      </c>
      <c r="R273" s="13">
        <v>0</v>
      </c>
      <c r="S273" s="19">
        <v>247.19</v>
      </c>
      <c r="T273" s="10">
        <f t="shared" si="264"/>
        <v>2922.19</v>
      </c>
      <c r="U273" s="17">
        <f t="shared" si="210"/>
        <v>38198.81</v>
      </c>
      <c r="V273" s="19"/>
      <c r="W273" s="9"/>
      <c r="X273" s="12"/>
    </row>
    <row r="274" spans="1:24" ht="21.75" customHeight="1" x14ac:dyDescent="0.25">
      <c r="A274" s="37">
        <v>42125</v>
      </c>
      <c r="B274" s="9">
        <f>B273</f>
        <v>18440</v>
      </c>
      <c r="C274" s="36">
        <v>113</v>
      </c>
      <c r="D274" s="10">
        <f t="shared" si="287"/>
        <v>20837</v>
      </c>
      <c r="E274" s="35">
        <v>0</v>
      </c>
      <c r="F274" s="10">
        <f t="shared" si="312"/>
        <v>0</v>
      </c>
      <c r="G274" s="35">
        <v>0</v>
      </c>
      <c r="H274" s="10">
        <f t="shared" si="313"/>
        <v>0</v>
      </c>
      <c r="I274" s="10">
        <f t="shared" si="260"/>
        <v>1844</v>
      </c>
      <c r="J274" s="9"/>
      <c r="K274" s="11">
        <f t="shared" si="288"/>
        <v>41121</v>
      </c>
      <c r="L274" s="9">
        <f t="shared" ref="L274" si="318">L273</f>
        <v>1450</v>
      </c>
      <c r="M274" s="9">
        <f t="shared" ref="M274:M277" si="319">M273</f>
        <v>900</v>
      </c>
      <c r="N274" s="9">
        <v>0</v>
      </c>
      <c r="O274" s="9">
        <f t="shared" ref="O274:P277" si="320">O273</f>
        <v>325</v>
      </c>
      <c r="P274" s="9">
        <f t="shared" si="320"/>
        <v>0</v>
      </c>
      <c r="Q274" s="9">
        <v>0</v>
      </c>
      <c r="R274" s="13">
        <v>0</v>
      </c>
      <c r="S274" s="9">
        <v>0</v>
      </c>
      <c r="T274" s="10">
        <f t="shared" si="264"/>
        <v>2675</v>
      </c>
      <c r="U274" s="10">
        <f t="shared" si="210"/>
        <v>38446</v>
      </c>
      <c r="V274" s="9"/>
      <c r="W274" s="9"/>
      <c r="X274" s="12"/>
    </row>
    <row r="275" spans="1:24" ht="21.75" customHeight="1" x14ac:dyDescent="0.25">
      <c r="A275" s="37">
        <v>42156</v>
      </c>
      <c r="B275" s="9">
        <f>B274</f>
        <v>18440</v>
      </c>
      <c r="C275" s="36">
        <v>113</v>
      </c>
      <c r="D275" s="10">
        <f t="shared" si="287"/>
        <v>20837</v>
      </c>
      <c r="E275" s="35">
        <v>0</v>
      </c>
      <c r="F275" s="10">
        <f t="shared" si="312"/>
        <v>0</v>
      </c>
      <c r="G275" s="35">
        <v>0</v>
      </c>
      <c r="H275" s="10">
        <f t="shared" si="313"/>
        <v>0</v>
      </c>
      <c r="I275" s="10">
        <f t="shared" si="260"/>
        <v>1844</v>
      </c>
      <c r="J275" s="9"/>
      <c r="K275" s="11">
        <f t="shared" si="288"/>
        <v>41121</v>
      </c>
      <c r="L275" s="9">
        <f t="shared" ref="L275" si="321">L274</f>
        <v>1450</v>
      </c>
      <c r="M275" s="9">
        <f t="shared" si="319"/>
        <v>900</v>
      </c>
      <c r="N275" s="9">
        <v>0</v>
      </c>
      <c r="O275" s="9">
        <f t="shared" si="320"/>
        <v>325</v>
      </c>
      <c r="P275" s="9">
        <f t="shared" si="320"/>
        <v>0</v>
      </c>
      <c r="Q275" s="9">
        <v>0</v>
      </c>
      <c r="R275" s="13">
        <v>0</v>
      </c>
      <c r="S275" s="9">
        <v>0</v>
      </c>
      <c r="T275" s="10">
        <f t="shared" si="264"/>
        <v>2675</v>
      </c>
      <c r="U275" s="10">
        <f t="shared" si="210"/>
        <v>38446</v>
      </c>
      <c r="V275" s="9"/>
      <c r="W275" s="9"/>
      <c r="X275" s="12"/>
    </row>
    <row r="276" spans="1:24" ht="21.75" customHeight="1" x14ac:dyDescent="0.25">
      <c r="A276" s="37">
        <v>42186</v>
      </c>
      <c r="B276" s="9">
        <f>CEILING(ROUNDUP((B275*1.03),0),10)</f>
        <v>19000</v>
      </c>
      <c r="C276" s="36">
        <v>113</v>
      </c>
      <c r="D276" s="10">
        <f t="shared" si="287"/>
        <v>21470</v>
      </c>
      <c r="E276" s="35">
        <v>0</v>
      </c>
      <c r="F276" s="10">
        <f t="shared" si="312"/>
        <v>0</v>
      </c>
      <c r="G276" s="35">
        <v>0</v>
      </c>
      <c r="H276" s="10">
        <f t="shared" si="313"/>
        <v>0</v>
      </c>
      <c r="I276" s="10">
        <f t="shared" si="260"/>
        <v>1900</v>
      </c>
      <c r="J276" s="9"/>
      <c r="K276" s="11">
        <f t="shared" si="288"/>
        <v>42370</v>
      </c>
      <c r="L276" s="9">
        <f t="shared" ref="L276" si="322">L275</f>
        <v>1450</v>
      </c>
      <c r="M276" s="9">
        <f t="shared" si="319"/>
        <v>900</v>
      </c>
      <c r="N276" s="9">
        <v>0</v>
      </c>
      <c r="O276" s="9">
        <f t="shared" si="320"/>
        <v>325</v>
      </c>
      <c r="P276" s="9">
        <f t="shared" si="320"/>
        <v>0</v>
      </c>
      <c r="Q276" s="9">
        <v>1000</v>
      </c>
      <c r="R276" s="13">
        <v>0</v>
      </c>
      <c r="S276" s="9">
        <v>0</v>
      </c>
      <c r="T276" s="10">
        <f t="shared" si="264"/>
        <v>3675</v>
      </c>
      <c r="U276" s="10">
        <f t="shared" si="210"/>
        <v>38695</v>
      </c>
      <c r="V276" s="9"/>
      <c r="W276" s="9"/>
      <c r="X276" s="12"/>
    </row>
    <row r="277" spans="1:24" ht="21.75" customHeight="1" x14ac:dyDescent="0.25">
      <c r="A277" s="37">
        <v>42217</v>
      </c>
      <c r="B277" s="9">
        <f>B276</f>
        <v>19000</v>
      </c>
      <c r="C277" s="36">
        <v>113</v>
      </c>
      <c r="D277" s="10">
        <f t="shared" si="287"/>
        <v>21470</v>
      </c>
      <c r="E277" s="35">
        <v>0</v>
      </c>
      <c r="F277" s="10">
        <f t="shared" si="312"/>
        <v>0</v>
      </c>
      <c r="G277" s="35">
        <v>0</v>
      </c>
      <c r="H277" s="10">
        <f t="shared" si="313"/>
        <v>0</v>
      </c>
      <c r="I277" s="10">
        <f t="shared" si="260"/>
        <v>1900</v>
      </c>
      <c r="J277" s="9"/>
      <c r="K277" s="11">
        <f t="shared" si="288"/>
        <v>42370</v>
      </c>
      <c r="L277" s="9">
        <f t="shared" ref="L277" si="323">L276</f>
        <v>1450</v>
      </c>
      <c r="M277" s="9">
        <f t="shared" si="319"/>
        <v>900</v>
      </c>
      <c r="N277" s="9">
        <v>0</v>
      </c>
      <c r="O277" s="9">
        <f t="shared" si="320"/>
        <v>325</v>
      </c>
      <c r="P277" s="9">
        <f t="shared" si="320"/>
        <v>0</v>
      </c>
      <c r="Q277" s="9">
        <v>0</v>
      </c>
      <c r="R277" s="13">
        <v>0</v>
      </c>
      <c r="S277" s="9">
        <v>0</v>
      </c>
      <c r="T277" s="10">
        <f t="shared" si="264"/>
        <v>2675</v>
      </c>
      <c r="U277" s="10">
        <f t="shared" si="210"/>
        <v>39695</v>
      </c>
      <c r="V277" s="9"/>
      <c r="W277" s="9"/>
      <c r="X277" s="12"/>
    </row>
    <row r="278" spans="1:24" ht="21.75" customHeight="1" x14ac:dyDescent="0.25">
      <c r="A278" s="37" t="s">
        <v>9</v>
      </c>
      <c r="B278" s="9">
        <v>0</v>
      </c>
      <c r="C278" s="36">
        <v>0</v>
      </c>
      <c r="D278" s="10">
        <f>(D279-D277)*2</f>
        <v>2280</v>
      </c>
      <c r="E278" s="35">
        <v>0</v>
      </c>
      <c r="F278" s="10">
        <f t="shared" si="312"/>
        <v>0</v>
      </c>
      <c r="G278" s="35">
        <v>0</v>
      </c>
      <c r="H278" s="10">
        <f t="shared" si="313"/>
        <v>0</v>
      </c>
      <c r="I278" s="10">
        <f t="shared" si="260"/>
        <v>0</v>
      </c>
      <c r="J278" s="9"/>
      <c r="K278" s="11">
        <f t="shared" si="288"/>
        <v>2280</v>
      </c>
      <c r="L278" s="9">
        <f>K278</f>
        <v>2280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13">
        <v>0</v>
      </c>
      <c r="S278" s="9">
        <v>0</v>
      </c>
      <c r="T278" s="10">
        <f t="shared" si="264"/>
        <v>2280</v>
      </c>
      <c r="U278" s="10">
        <f t="shared" si="210"/>
        <v>0</v>
      </c>
      <c r="V278" s="9"/>
      <c r="W278" s="9"/>
      <c r="X278" s="12"/>
    </row>
    <row r="279" spans="1:24" ht="21.75" customHeight="1" x14ac:dyDescent="0.25">
      <c r="A279" s="37">
        <v>42248</v>
      </c>
      <c r="B279" s="9">
        <f>B277</f>
        <v>19000</v>
      </c>
      <c r="C279" s="36">
        <v>119</v>
      </c>
      <c r="D279" s="10">
        <f t="shared" si="287"/>
        <v>22610</v>
      </c>
      <c r="E279" s="35">
        <v>0</v>
      </c>
      <c r="F279" s="10">
        <f t="shared" si="312"/>
        <v>0</v>
      </c>
      <c r="G279" s="35">
        <v>0</v>
      </c>
      <c r="H279" s="10">
        <f t="shared" si="313"/>
        <v>0</v>
      </c>
      <c r="I279" s="10">
        <f t="shared" si="260"/>
        <v>1900</v>
      </c>
      <c r="J279" s="9"/>
      <c r="K279" s="11">
        <f t="shared" si="288"/>
        <v>43510</v>
      </c>
      <c r="L279" s="9">
        <f>L277</f>
        <v>1450</v>
      </c>
      <c r="M279" s="9">
        <f>M277</f>
        <v>900</v>
      </c>
      <c r="N279" s="9">
        <v>0</v>
      </c>
      <c r="O279" s="9">
        <f>O277</f>
        <v>325</v>
      </c>
      <c r="P279" s="9">
        <f>P277</f>
        <v>0</v>
      </c>
      <c r="Q279" s="9">
        <v>0</v>
      </c>
      <c r="R279" s="13">
        <v>0</v>
      </c>
      <c r="S279" s="9">
        <v>0</v>
      </c>
      <c r="T279" s="10">
        <f t="shared" si="264"/>
        <v>2675</v>
      </c>
      <c r="U279" s="10">
        <f t="shared" si="210"/>
        <v>40835</v>
      </c>
      <c r="V279" s="9"/>
      <c r="W279" s="9"/>
      <c r="X279" s="12"/>
    </row>
    <row r="280" spans="1:24" ht="21.75" customHeight="1" x14ac:dyDescent="0.25">
      <c r="A280" s="37">
        <v>42278</v>
      </c>
      <c r="B280" s="9">
        <f t="shared" ref="B280:B286" si="324">B279</f>
        <v>19000</v>
      </c>
      <c r="C280" s="36">
        <v>119</v>
      </c>
      <c r="D280" s="10">
        <f t="shared" si="287"/>
        <v>22610</v>
      </c>
      <c r="E280" s="35">
        <v>0</v>
      </c>
      <c r="F280" s="10">
        <f t="shared" si="312"/>
        <v>0</v>
      </c>
      <c r="G280" s="35">
        <v>0</v>
      </c>
      <c r="H280" s="10">
        <f t="shared" si="313"/>
        <v>0</v>
      </c>
      <c r="I280" s="10">
        <f t="shared" si="260"/>
        <v>1900</v>
      </c>
      <c r="J280" s="9"/>
      <c r="K280" s="11">
        <f t="shared" si="288"/>
        <v>43510</v>
      </c>
      <c r="L280" s="9">
        <f t="shared" ref="L280" si="325">L279</f>
        <v>1450</v>
      </c>
      <c r="M280" s="9">
        <f t="shared" ref="M280:M286" si="326">M279</f>
        <v>900</v>
      </c>
      <c r="N280" s="9">
        <v>0</v>
      </c>
      <c r="O280" s="9">
        <f t="shared" ref="O280:P280" si="327">O279</f>
        <v>325</v>
      </c>
      <c r="P280" s="9">
        <f t="shared" si="327"/>
        <v>0</v>
      </c>
      <c r="Q280" s="9">
        <v>0</v>
      </c>
      <c r="R280" s="13">
        <v>0</v>
      </c>
      <c r="S280" s="9">
        <v>0</v>
      </c>
      <c r="T280" s="10">
        <f t="shared" si="264"/>
        <v>2675</v>
      </c>
      <c r="U280" s="10">
        <f t="shared" ref="U280:U322" si="328">K280-T280</f>
        <v>40835</v>
      </c>
      <c r="V280" s="9"/>
      <c r="W280" s="9"/>
      <c r="X280" s="12"/>
    </row>
    <row r="281" spans="1:24" ht="21.75" customHeight="1" x14ac:dyDescent="0.25">
      <c r="A281" s="44" t="s">
        <v>45</v>
      </c>
      <c r="B281" s="43"/>
      <c r="C281" s="36"/>
      <c r="D281" s="10"/>
      <c r="E281" s="35"/>
      <c r="F281" s="10"/>
      <c r="G281" s="35"/>
      <c r="H281" s="10"/>
      <c r="I281" s="10"/>
      <c r="J281" s="9">
        <v>6774</v>
      </c>
      <c r="K281" s="11">
        <f t="shared" si="288"/>
        <v>6774</v>
      </c>
      <c r="L281" s="43"/>
      <c r="M281" s="43"/>
      <c r="N281" s="43"/>
      <c r="O281" s="43"/>
      <c r="P281" s="43"/>
      <c r="Q281" s="43"/>
      <c r="R281" s="13">
        <v>0</v>
      </c>
      <c r="S281" s="43"/>
      <c r="T281" s="10">
        <f t="shared" ref="T281" si="329">SUM(L281:S281)</f>
        <v>0</v>
      </c>
      <c r="U281" s="10">
        <f t="shared" si="328"/>
        <v>6774</v>
      </c>
      <c r="V281" s="9"/>
      <c r="W281" s="9"/>
      <c r="X281" s="12"/>
    </row>
    <row r="282" spans="1:24" ht="21.75" customHeight="1" x14ac:dyDescent="0.25">
      <c r="A282" s="37" t="s">
        <v>58</v>
      </c>
      <c r="B282" s="9">
        <v>0</v>
      </c>
      <c r="C282" s="36">
        <v>0</v>
      </c>
      <c r="D282" s="10">
        <f t="shared" si="287"/>
        <v>0</v>
      </c>
      <c r="E282" s="35">
        <v>0</v>
      </c>
      <c r="F282" s="10">
        <f t="shared" si="312"/>
        <v>0</v>
      </c>
      <c r="G282" s="35">
        <v>0</v>
      </c>
      <c r="H282" s="10">
        <f t="shared" si="313"/>
        <v>0</v>
      </c>
      <c r="I282" s="10">
        <v>0</v>
      </c>
      <c r="J282" s="9">
        <v>0</v>
      </c>
      <c r="K282" s="11">
        <f t="shared" si="288"/>
        <v>0</v>
      </c>
      <c r="L282" s="9">
        <f t="shared" ref="L282" si="330">L281</f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13">
        <v>0</v>
      </c>
      <c r="S282" s="9">
        <v>0</v>
      </c>
      <c r="T282" s="10">
        <f t="shared" ref="T282" si="331">SUM(L282:S282)</f>
        <v>0</v>
      </c>
      <c r="U282" s="10">
        <f t="shared" si="328"/>
        <v>0</v>
      </c>
      <c r="V282" s="9"/>
      <c r="W282" s="9"/>
      <c r="X282" s="12"/>
    </row>
    <row r="283" spans="1:24" ht="21.75" customHeight="1" x14ac:dyDescent="0.25">
      <c r="A283" s="37">
        <v>42309</v>
      </c>
      <c r="B283" s="9">
        <f>B280</f>
        <v>19000</v>
      </c>
      <c r="C283" s="36">
        <v>119</v>
      </c>
      <c r="D283" s="10">
        <f t="shared" si="287"/>
        <v>22610</v>
      </c>
      <c r="E283" s="35">
        <v>0</v>
      </c>
      <c r="F283" s="10">
        <f t="shared" si="312"/>
        <v>0</v>
      </c>
      <c r="G283" s="35">
        <v>0</v>
      </c>
      <c r="H283" s="10">
        <f t="shared" si="313"/>
        <v>0</v>
      </c>
      <c r="I283" s="10">
        <f t="shared" si="260"/>
        <v>1900</v>
      </c>
      <c r="J283" s="9"/>
      <c r="K283" s="11">
        <f t="shared" si="288"/>
        <v>43510</v>
      </c>
      <c r="L283" s="9">
        <f t="shared" ref="L283" si="332">L280</f>
        <v>1450</v>
      </c>
      <c r="M283" s="9">
        <f>M280</f>
        <v>900</v>
      </c>
      <c r="N283" s="9">
        <v>0</v>
      </c>
      <c r="O283" s="9">
        <f t="shared" ref="O283:P283" si="333">O280</f>
        <v>325</v>
      </c>
      <c r="P283" s="9">
        <f t="shared" si="333"/>
        <v>0</v>
      </c>
      <c r="Q283" s="9">
        <v>0</v>
      </c>
      <c r="R283" s="13">
        <v>0</v>
      </c>
      <c r="S283" s="9">
        <v>0</v>
      </c>
      <c r="T283" s="10">
        <f t="shared" si="264"/>
        <v>2675</v>
      </c>
      <c r="U283" s="10">
        <f t="shared" si="328"/>
        <v>40835</v>
      </c>
      <c r="V283" s="9"/>
      <c r="W283" s="9"/>
      <c r="X283" s="12"/>
    </row>
    <row r="284" spans="1:24" ht="21.75" customHeight="1" x14ac:dyDescent="0.25">
      <c r="A284" s="37">
        <v>42339</v>
      </c>
      <c r="B284" s="9">
        <f t="shared" si="324"/>
        <v>19000</v>
      </c>
      <c r="C284" s="36">
        <v>119</v>
      </c>
      <c r="D284" s="10">
        <f t="shared" si="287"/>
        <v>22610</v>
      </c>
      <c r="E284" s="35">
        <v>0</v>
      </c>
      <c r="F284" s="10">
        <f t="shared" si="312"/>
        <v>0</v>
      </c>
      <c r="G284" s="35">
        <v>0</v>
      </c>
      <c r="H284" s="10">
        <f t="shared" si="313"/>
        <v>0</v>
      </c>
      <c r="I284" s="10">
        <f t="shared" si="260"/>
        <v>1900</v>
      </c>
      <c r="J284" s="9"/>
      <c r="K284" s="11">
        <f t="shared" si="288"/>
        <v>43510</v>
      </c>
      <c r="L284" s="9">
        <f t="shared" ref="L284" si="334">L283</f>
        <v>1450</v>
      </c>
      <c r="M284" s="9">
        <f t="shared" si="326"/>
        <v>900</v>
      </c>
      <c r="N284" s="9">
        <v>0</v>
      </c>
      <c r="O284" s="9">
        <f t="shared" ref="O284:P284" si="335">O283</f>
        <v>325</v>
      </c>
      <c r="P284" s="9">
        <f t="shared" si="335"/>
        <v>0</v>
      </c>
      <c r="Q284" s="9">
        <v>0</v>
      </c>
      <c r="R284" s="13">
        <v>0</v>
      </c>
      <c r="S284" s="9">
        <v>0</v>
      </c>
      <c r="T284" s="10">
        <f t="shared" si="264"/>
        <v>2675</v>
      </c>
      <c r="U284" s="10">
        <f t="shared" si="328"/>
        <v>40835</v>
      </c>
      <c r="V284" s="9"/>
      <c r="W284" s="9"/>
      <c r="X284" s="12"/>
    </row>
    <row r="285" spans="1:24" ht="21.75" customHeight="1" x14ac:dyDescent="0.25">
      <c r="A285" s="37">
        <v>42370</v>
      </c>
      <c r="B285" s="9">
        <f t="shared" si="324"/>
        <v>19000</v>
      </c>
      <c r="C285" s="36">
        <v>119</v>
      </c>
      <c r="D285" s="10">
        <f t="shared" si="287"/>
        <v>22610</v>
      </c>
      <c r="E285" s="35">
        <v>0</v>
      </c>
      <c r="F285" s="10">
        <f t="shared" si="312"/>
        <v>0</v>
      </c>
      <c r="G285" s="35">
        <v>0</v>
      </c>
      <c r="H285" s="10">
        <f t="shared" si="313"/>
        <v>0</v>
      </c>
      <c r="I285" s="10">
        <f t="shared" si="260"/>
        <v>1900</v>
      </c>
      <c r="J285" s="9"/>
      <c r="K285" s="11">
        <f t="shared" si="288"/>
        <v>43510</v>
      </c>
      <c r="L285" s="9">
        <f t="shared" ref="L285" si="336">L284</f>
        <v>1450</v>
      </c>
      <c r="M285" s="9">
        <f t="shared" si="326"/>
        <v>900</v>
      </c>
      <c r="N285" s="9">
        <v>0</v>
      </c>
      <c r="O285" s="9">
        <f t="shared" ref="O285:P285" si="337">O284</f>
        <v>325</v>
      </c>
      <c r="P285" s="9">
        <f t="shared" si="337"/>
        <v>0</v>
      </c>
      <c r="Q285" s="9">
        <v>0</v>
      </c>
      <c r="R285" s="13">
        <v>0</v>
      </c>
      <c r="S285" s="9">
        <v>0</v>
      </c>
      <c r="T285" s="10">
        <f t="shared" si="264"/>
        <v>2675</v>
      </c>
      <c r="U285" s="10">
        <f t="shared" si="328"/>
        <v>40835</v>
      </c>
      <c r="V285" s="9"/>
      <c r="W285" s="9"/>
      <c r="X285" s="12"/>
    </row>
    <row r="286" spans="1:24" ht="21.75" customHeight="1" x14ac:dyDescent="0.25">
      <c r="A286" s="37">
        <v>42401</v>
      </c>
      <c r="B286" s="9">
        <f t="shared" si="324"/>
        <v>19000</v>
      </c>
      <c r="C286" s="36">
        <v>119</v>
      </c>
      <c r="D286" s="10">
        <f t="shared" si="287"/>
        <v>22610</v>
      </c>
      <c r="E286" s="35">
        <v>0</v>
      </c>
      <c r="F286" s="10">
        <f t="shared" si="312"/>
        <v>0</v>
      </c>
      <c r="G286" s="35">
        <v>0</v>
      </c>
      <c r="H286" s="10">
        <f t="shared" si="313"/>
        <v>0</v>
      </c>
      <c r="I286" s="10">
        <f t="shared" si="260"/>
        <v>1900</v>
      </c>
      <c r="J286" s="9"/>
      <c r="K286" s="11">
        <f t="shared" si="288"/>
        <v>43510</v>
      </c>
      <c r="L286" s="9">
        <f t="shared" ref="L286" si="338">L285</f>
        <v>1450</v>
      </c>
      <c r="M286" s="9">
        <f t="shared" si="326"/>
        <v>900</v>
      </c>
      <c r="N286" s="9">
        <v>0</v>
      </c>
      <c r="O286" s="9">
        <f t="shared" ref="O286:P286" si="339">O285</f>
        <v>325</v>
      </c>
      <c r="P286" s="9">
        <f t="shared" si="339"/>
        <v>0</v>
      </c>
      <c r="Q286" s="9">
        <v>0</v>
      </c>
      <c r="R286" s="13">
        <v>0</v>
      </c>
      <c r="S286" s="9">
        <v>0</v>
      </c>
      <c r="T286" s="10">
        <f t="shared" si="264"/>
        <v>2675</v>
      </c>
      <c r="U286" s="10">
        <f t="shared" si="328"/>
        <v>40835</v>
      </c>
      <c r="V286" s="9"/>
      <c r="W286" s="9"/>
      <c r="X286" s="12"/>
    </row>
    <row r="287" spans="1:24" ht="21.75" customHeight="1" x14ac:dyDescent="0.25">
      <c r="A287" s="37" t="s">
        <v>60</v>
      </c>
      <c r="B287" s="9">
        <v>0</v>
      </c>
      <c r="C287" s="36">
        <v>0</v>
      </c>
      <c r="D287" s="10">
        <f t="shared" ref="D287" si="340">ROUND((B287*C287%),0)</f>
        <v>0</v>
      </c>
      <c r="E287" s="35">
        <v>0</v>
      </c>
      <c r="F287" s="10">
        <f t="shared" ref="F287" si="341">B287*E287%</f>
        <v>0</v>
      </c>
      <c r="G287" s="35">
        <v>0</v>
      </c>
      <c r="H287" s="10">
        <f t="shared" ref="H287" si="342">(B287+D287)*G287%</f>
        <v>0</v>
      </c>
      <c r="I287" s="10">
        <v>0</v>
      </c>
      <c r="J287" s="9">
        <v>0</v>
      </c>
      <c r="K287" s="11">
        <f t="shared" ref="K287" si="343">ROUND((B287+D287+F287+H287+I287+J287),0)</f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13">
        <v>0</v>
      </c>
      <c r="S287" s="9">
        <v>0</v>
      </c>
      <c r="T287" s="10">
        <f t="shared" ref="T287" si="344">SUM(L287:S287)</f>
        <v>0</v>
      </c>
      <c r="U287" s="10">
        <f t="shared" ref="U287" si="345">K287-T287</f>
        <v>0</v>
      </c>
      <c r="V287" s="9"/>
      <c r="W287" s="9"/>
      <c r="X287" s="12"/>
    </row>
    <row r="288" spans="1:24" ht="21.75" customHeight="1" x14ac:dyDescent="0.25">
      <c r="A288" s="37">
        <v>42430</v>
      </c>
      <c r="B288" s="9">
        <f>B286</f>
        <v>19000</v>
      </c>
      <c r="C288" s="36">
        <v>119</v>
      </c>
      <c r="D288" s="10">
        <f t="shared" si="287"/>
        <v>22610</v>
      </c>
      <c r="E288" s="35">
        <v>0</v>
      </c>
      <c r="F288" s="10">
        <f t="shared" si="312"/>
        <v>0</v>
      </c>
      <c r="G288" s="35">
        <v>0</v>
      </c>
      <c r="H288" s="10">
        <f t="shared" si="313"/>
        <v>0</v>
      </c>
      <c r="I288" s="10">
        <f t="shared" si="260"/>
        <v>1900</v>
      </c>
      <c r="J288" s="9"/>
      <c r="K288" s="11">
        <f t="shared" si="288"/>
        <v>43510</v>
      </c>
      <c r="L288" s="9">
        <f t="shared" ref="L288" si="346">L286</f>
        <v>1450</v>
      </c>
      <c r="M288" s="9">
        <f>M286</f>
        <v>900</v>
      </c>
      <c r="N288" s="9">
        <v>0</v>
      </c>
      <c r="O288" s="9">
        <f t="shared" ref="O288:P288" si="347">O286</f>
        <v>325</v>
      </c>
      <c r="P288" s="9">
        <f t="shared" si="347"/>
        <v>0</v>
      </c>
      <c r="Q288" s="9">
        <v>0</v>
      </c>
      <c r="R288" s="13">
        <v>0</v>
      </c>
      <c r="S288" s="9">
        <v>0</v>
      </c>
      <c r="T288" s="10">
        <f t="shared" si="264"/>
        <v>2675</v>
      </c>
      <c r="U288" s="10">
        <f t="shared" si="328"/>
        <v>40835</v>
      </c>
      <c r="V288" s="9"/>
      <c r="W288" s="9"/>
      <c r="X288" s="12"/>
    </row>
    <row r="289" spans="1:24" ht="21.75" customHeight="1" x14ac:dyDescent="0.25">
      <c r="A289" s="37" t="s">
        <v>8</v>
      </c>
      <c r="B289" s="9">
        <v>0</v>
      </c>
      <c r="C289" s="36">
        <v>6</v>
      </c>
      <c r="D289" s="10">
        <f>(D290-D288)*3</f>
        <v>3420</v>
      </c>
      <c r="E289" s="35">
        <v>0</v>
      </c>
      <c r="F289" s="10">
        <f t="shared" si="312"/>
        <v>0</v>
      </c>
      <c r="G289" s="35">
        <v>0</v>
      </c>
      <c r="H289" s="10">
        <f t="shared" si="313"/>
        <v>0</v>
      </c>
      <c r="I289" s="10">
        <f t="shared" si="260"/>
        <v>0</v>
      </c>
      <c r="J289" s="9"/>
      <c r="K289" s="11">
        <f t="shared" si="288"/>
        <v>3420</v>
      </c>
      <c r="L289" s="9">
        <f>K289</f>
        <v>3420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13">
        <v>0</v>
      </c>
      <c r="S289" s="9">
        <v>0</v>
      </c>
      <c r="T289" s="10">
        <f t="shared" si="264"/>
        <v>3420</v>
      </c>
      <c r="U289" s="10">
        <f t="shared" si="328"/>
        <v>0</v>
      </c>
      <c r="V289" s="9"/>
      <c r="W289" s="9"/>
      <c r="X289" s="12"/>
    </row>
    <row r="290" spans="1:24" ht="21.75" customHeight="1" x14ac:dyDescent="0.25">
      <c r="A290" s="37">
        <v>42461</v>
      </c>
      <c r="B290" s="9">
        <f>B288</f>
        <v>19000</v>
      </c>
      <c r="C290" s="36">
        <v>125</v>
      </c>
      <c r="D290" s="10">
        <f t="shared" si="287"/>
        <v>23750</v>
      </c>
      <c r="E290" s="35">
        <v>0</v>
      </c>
      <c r="F290" s="10">
        <f t="shared" si="312"/>
        <v>0</v>
      </c>
      <c r="G290" s="35">
        <v>0</v>
      </c>
      <c r="H290" s="10">
        <f t="shared" si="313"/>
        <v>0</v>
      </c>
      <c r="I290" s="10">
        <f t="shared" si="260"/>
        <v>1900</v>
      </c>
      <c r="J290" s="9"/>
      <c r="K290" s="11">
        <f t="shared" si="288"/>
        <v>44650</v>
      </c>
      <c r="L290" s="9">
        <f>L288</f>
        <v>1450</v>
      </c>
      <c r="M290" s="9">
        <f>M288</f>
        <v>900</v>
      </c>
      <c r="N290" s="9">
        <v>0</v>
      </c>
      <c r="O290" s="9">
        <f>O288</f>
        <v>325</v>
      </c>
      <c r="P290" s="9">
        <f>P288</f>
        <v>0</v>
      </c>
      <c r="Q290" s="9">
        <v>0</v>
      </c>
      <c r="R290" s="13">
        <v>0</v>
      </c>
      <c r="S290" s="19">
        <v>251.9</v>
      </c>
      <c r="T290" s="10">
        <f t="shared" si="264"/>
        <v>2926.9</v>
      </c>
      <c r="U290" s="17">
        <f t="shared" si="328"/>
        <v>41723.1</v>
      </c>
      <c r="V290" s="19"/>
      <c r="W290" s="9"/>
      <c r="X290" s="12"/>
    </row>
    <row r="291" spans="1:24" ht="21.75" customHeight="1" x14ac:dyDescent="0.25">
      <c r="A291" s="37">
        <v>42491</v>
      </c>
      <c r="B291" s="9">
        <f>B290</f>
        <v>19000</v>
      </c>
      <c r="C291" s="36">
        <v>125</v>
      </c>
      <c r="D291" s="10">
        <f t="shared" si="287"/>
        <v>23750</v>
      </c>
      <c r="E291" s="35">
        <v>0</v>
      </c>
      <c r="F291" s="10">
        <f t="shared" si="312"/>
        <v>0</v>
      </c>
      <c r="G291" s="35">
        <v>0</v>
      </c>
      <c r="H291" s="10">
        <f t="shared" si="313"/>
        <v>0</v>
      </c>
      <c r="I291" s="10">
        <f t="shared" si="260"/>
        <v>1900</v>
      </c>
      <c r="J291" s="9"/>
      <c r="K291" s="11">
        <f t="shared" si="288"/>
        <v>44650</v>
      </c>
      <c r="L291" s="9">
        <f t="shared" ref="L291" si="348">L290</f>
        <v>1450</v>
      </c>
      <c r="M291" s="9">
        <f t="shared" ref="M291:P296" si="349">M290</f>
        <v>900</v>
      </c>
      <c r="N291" s="9">
        <v>0</v>
      </c>
      <c r="O291" s="9">
        <f t="shared" si="349"/>
        <v>325</v>
      </c>
      <c r="P291" s="9">
        <f t="shared" si="349"/>
        <v>0</v>
      </c>
      <c r="Q291" s="9">
        <v>0</v>
      </c>
      <c r="R291" s="13">
        <v>0</v>
      </c>
      <c r="S291" s="9">
        <v>0</v>
      </c>
      <c r="T291" s="10">
        <f t="shared" si="264"/>
        <v>2675</v>
      </c>
      <c r="U291" s="10">
        <f t="shared" si="328"/>
        <v>41975</v>
      </c>
      <c r="V291" s="9"/>
      <c r="W291" s="9"/>
      <c r="X291" s="12"/>
    </row>
    <row r="292" spans="1:24" ht="21.75" customHeight="1" x14ac:dyDescent="0.25">
      <c r="A292" s="37">
        <v>42522</v>
      </c>
      <c r="B292" s="9">
        <f>B291</f>
        <v>19000</v>
      </c>
      <c r="C292" s="36">
        <v>125</v>
      </c>
      <c r="D292" s="10">
        <f t="shared" si="287"/>
        <v>23750</v>
      </c>
      <c r="E292" s="35">
        <v>0</v>
      </c>
      <c r="F292" s="10">
        <f t="shared" si="312"/>
        <v>0</v>
      </c>
      <c r="G292" s="35">
        <v>0</v>
      </c>
      <c r="H292" s="10">
        <f t="shared" si="313"/>
        <v>0</v>
      </c>
      <c r="I292" s="10">
        <f t="shared" si="260"/>
        <v>1900</v>
      </c>
      <c r="J292" s="9"/>
      <c r="K292" s="11">
        <f t="shared" si="288"/>
        <v>44650</v>
      </c>
      <c r="L292" s="9">
        <f t="shared" ref="L292" si="350">L291</f>
        <v>1450</v>
      </c>
      <c r="M292" s="9">
        <f t="shared" si="349"/>
        <v>900</v>
      </c>
      <c r="N292" s="9">
        <v>0</v>
      </c>
      <c r="O292" s="9">
        <f t="shared" si="349"/>
        <v>325</v>
      </c>
      <c r="P292" s="9">
        <f t="shared" si="349"/>
        <v>0</v>
      </c>
      <c r="Q292" s="9">
        <v>0</v>
      </c>
      <c r="R292" s="13">
        <v>0</v>
      </c>
      <c r="S292" s="9">
        <v>0</v>
      </c>
      <c r="T292" s="10">
        <f t="shared" si="264"/>
        <v>2675</v>
      </c>
      <c r="U292" s="10">
        <f t="shared" si="328"/>
        <v>41975</v>
      </c>
      <c r="V292" s="9"/>
      <c r="W292" s="9"/>
      <c r="X292" s="12"/>
    </row>
    <row r="293" spans="1:24" ht="21.75" customHeight="1" x14ac:dyDescent="0.25">
      <c r="A293" s="37">
        <v>42552</v>
      </c>
      <c r="B293" s="9">
        <f>CEILING(ROUNDUP((B292*1.03),0),10)</f>
        <v>19570</v>
      </c>
      <c r="C293" s="36">
        <v>125</v>
      </c>
      <c r="D293" s="10">
        <f t="shared" si="287"/>
        <v>24463</v>
      </c>
      <c r="E293" s="35">
        <v>0</v>
      </c>
      <c r="F293" s="10">
        <f t="shared" si="312"/>
        <v>0</v>
      </c>
      <c r="G293" s="35">
        <v>0</v>
      </c>
      <c r="H293" s="10">
        <f t="shared" si="313"/>
        <v>0</v>
      </c>
      <c r="I293" s="10">
        <f t="shared" si="260"/>
        <v>1957</v>
      </c>
      <c r="J293" s="9"/>
      <c r="K293" s="11">
        <f t="shared" si="288"/>
        <v>45990</v>
      </c>
      <c r="L293" s="9">
        <f t="shared" ref="L293" si="351">L292</f>
        <v>1450</v>
      </c>
      <c r="M293" s="9">
        <f t="shared" si="349"/>
        <v>900</v>
      </c>
      <c r="N293" s="9">
        <v>0</v>
      </c>
      <c r="O293" s="9">
        <f t="shared" si="349"/>
        <v>325</v>
      </c>
      <c r="P293" s="9">
        <f t="shared" si="349"/>
        <v>0</v>
      </c>
      <c r="Q293" s="9">
        <v>0</v>
      </c>
      <c r="R293" s="13">
        <v>0</v>
      </c>
      <c r="S293" s="9">
        <v>0</v>
      </c>
      <c r="T293" s="10">
        <f t="shared" si="264"/>
        <v>2675</v>
      </c>
      <c r="U293" s="10">
        <f t="shared" si="328"/>
        <v>43315</v>
      </c>
      <c r="V293" s="9"/>
      <c r="W293" s="9"/>
      <c r="X293" s="12"/>
    </row>
    <row r="294" spans="1:24" ht="21.75" customHeight="1" x14ac:dyDescent="0.25">
      <c r="A294" s="37">
        <v>42583</v>
      </c>
      <c r="B294" s="9">
        <f>B293</f>
        <v>19570</v>
      </c>
      <c r="C294" s="36">
        <v>125</v>
      </c>
      <c r="D294" s="10">
        <f t="shared" si="287"/>
        <v>24463</v>
      </c>
      <c r="E294" s="35">
        <v>0</v>
      </c>
      <c r="F294" s="10">
        <f t="shared" si="312"/>
        <v>0</v>
      </c>
      <c r="G294" s="35">
        <v>0</v>
      </c>
      <c r="H294" s="10">
        <f t="shared" si="313"/>
        <v>0</v>
      </c>
      <c r="I294" s="10">
        <f t="shared" si="260"/>
        <v>1957</v>
      </c>
      <c r="J294" s="9"/>
      <c r="K294" s="11">
        <f t="shared" si="288"/>
        <v>45990</v>
      </c>
      <c r="L294" s="9">
        <f t="shared" ref="L294" si="352">L293</f>
        <v>1450</v>
      </c>
      <c r="M294" s="9">
        <f t="shared" si="349"/>
        <v>900</v>
      </c>
      <c r="N294" s="9">
        <v>0</v>
      </c>
      <c r="O294" s="9">
        <f t="shared" si="349"/>
        <v>325</v>
      </c>
      <c r="P294" s="9">
        <f t="shared" si="349"/>
        <v>0</v>
      </c>
      <c r="Q294" s="9">
        <v>0</v>
      </c>
      <c r="R294" s="13">
        <v>0</v>
      </c>
      <c r="S294" s="9">
        <v>0</v>
      </c>
      <c r="T294" s="10">
        <f t="shared" si="264"/>
        <v>2675</v>
      </c>
      <c r="U294" s="10">
        <f t="shared" si="328"/>
        <v>43315</v>
      </c>
      <c r="V294" s="9"/>
      <c r="W294" s="9"/>
      <c r="X294" s="12"/>
    </row>
    <row r="295" spans="1:24" ht="21.75" customHeight="1" x14ac:dyDescent="0.25">
      <c r="A295" s="37">
        <v>42614</v>
      </c>
      <c r="B295" s="9">
        <f>B294</f>
        <v>19570</v>
      </c>
      <c r="C295" s="36">
        <v>125</v>
      </c>
      <c r="D295" s="10">
        <f t="shared" si="287"/>
        <v>24463</v>
      </c>
      <c r="E295" s="35">
        <v>0</v>
      </c>
      <c r="F295" s="10">
        <f t="shared" si="312"/>
        <v>0</v>
      </c>
      <c r="G295" s="35">
        <v>0</v>
      </c>
      <c r="H295" s="10">
        <f t="shared" si="313"/>
        <v>0</v>
      </c>
      <c r="I295" s="10">
        <f t="shared" si="260"/>
        <v>1957</v>
      </c>
      <c r="J295" s="9"/>
      <c r="K295" s="11">
        <f t="shared" si="288"/>
        <v>45990</v>
      </c>
      <c r="L295" s="9">
        <f t="shared" ref="L295" si="353">L294</f>
        <v>1450</v>
      </c>
      <c r="M295" s="9">
        <f t="shared" si="349"/>
        <v>900</v>
      </c>
      <c r="N295" s="9">
        <v>0</v>
      </c>
      <c r="O295" s="9">
        <f t="shared" si="349"/>
        <v>325</v>
      </c>
      <c r="P295" s="9">
        <f t="shared" si="349"/>
        <v>0</v>
      </c>
      <c r="Q295" s="9">
        <v>0</v>
      </c>
      <c r="R295" s="13">
        <v>0</v>
      </c>
      <c r="S295" s="9">
        <v>0</v>
      </c>
      <c r="T295" s="10">
        <f t="shared" si="264"/>
        <v>2675</v>
      </c>
      <c r="U295" s="10">
        <f t="shared" si="328"/>
        <v>43315</v>
      </c>
      <c r="V295" s="9"/>
      <c r="W295" s="9"/>
      <c r="X295" s="12"/>
    </row>
    <row r="296" spans="1:24" ht="21.75" customHeight="1" x14ac:dyDescent="0.25">
      <c r="A296" s="37">
        <v>42644</v>
      </c>
      <c r="B296" s="9">
        <f>B295</f>
        <v>19570</v>
      </c>
      <c r="C296" s="36">
        <v>125</v>
      </c>
      <c r="D296" s="10">
        <f t="shared" si="287"/>
        <v>24463</v>
      </c>
      <c r="E296" s="35">
        <v>0</v>
      </c>
      <c r="F296" s="10">
        <f t="shared" si="312"/>
        <v>0</v>
      </c>
      <c r="G296" s="35">
        <v>0</v>
      </c>
      <c r="H296" s="10">
        <f t="shared" si="313"/>
        <v>0</v>
      </c>
      <c r="I296" s="10">
        <f t="shared" si="260"/>
        <v>1957</v>
      </c>
      <c r="J296" s="9"/>
      <c r="K296" s="11">
        <f t="shared" si="288"/>
        <v>45990</v>
      </c>
      <c r="L296" s="9">
        <f t="shared" ref="L296" si="354">L295</f>
        <v>1450</v>
      </c>
      <c r="M296" s="9">
        <f t="shared" si="349"/>
        <v>900</v>
      </c>
      <c r="N296" s="9">
        <v>0</v>
      </c>
      <c r="O296" s="9">
        <f t="shared" si="349"/>
        <v>325</v>
      </c>
      <c r="P296" s="9">
        <f t="shared" si="349"/>
        <v>0</v>
      </c>
      <c r="Q296" s="9">
        <v>0</v>
      </c>
      <c r="R296" s="13">
        <v>0</v>
      </c>
      <c r="S296" s="9">
        <v>0</v>
      </c>
      <c r="T296" s="10">
        <f t="shared" si="264"/>
        <v>2675</v>
      </c>
      <c r="U296" s="10">
        <f t="shared" si="328"/>
        <v>43315</v>
      </c>
      <c r="V296" s="9"/>
      <c r="W296" s="9"/>
      <c r="X296" s="12"/>
    </row>
    <row r="297" spans="1:24" ht="21.75" customHeight="1" x14ac:dyDescent="0.25">
      <c r="A297" s="37" t="s">
        <v>7</v>
      </c>
      <c r="B297" s="9">
        <v>0</v>
      </c>
      <c r="C297" s="36">
        <v>0</v>
      </c>
      <c r="D297" s="10">
        <f>(D300-D296)*4</f>
        <v>5476</v>
      </c>
      <c r="E297" s="35">
        <v>0</v>
      </c>
      <c r="F297" s="10">
        <f t="shared" si="312"/>
        <v>0</v>
      </c>
      <c r="G297" s="35">
        <v>0</v>
      </c>
      <c r="H297" s="10">
        <f t="shared" si="313"/>
        <v>0</v>
      </c>
      <c r="I297" s="10">
        <f t="shared" si="260"/>
        <v>0</v>
      </c>
      <c r="J297" s="9"/>
      <c r="K297" s="11">
        <f t="shared" si="288"/>
        <v>5476</v>
      </c>
      <c r="L297" s="9">
        <f>K297</f>
        <v>5476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13">
        <v>0</v>
      </c>
      <c r="S297" s="9">
        <v>0</v>
      </c>
      <c r="T297" s="10">
        <f t="shared" si="264"/>
        <v>5476</v>
      </c>
      <c r="U297" s="10">
        <f t="shared" si="328"/>
        <v>0</v>
      </c>
      <c r="V297" s="9"/>
      <c r="W297" s="9"/>
      <c r="X297" s="12"/>
    </row>
    <row r="298" spans="1:24" ht="21.75" customHeight="1" x14ac:dyDescent="0.25">
      <c r="A298" s="44" t="s">
        <v>45</v>
      </c>
      <c r="B298" s="43"/>
      <c r="C298" s="36"/>
      <c r="D298" s="10"/>
      <c r="E298" s="35"/>
      <c r="F298" s="10"/>
      <c r="G298" s="35"/>
      <c r="H298" s="10"/>
      <c r="I298" s="10"/>
      <c r="J298" s="9">
        <v>6774</v>
      </c>
      <c r="K298" s="11">
        <f t="shared" ref="K298" si="355">ROUND((B298+D298+F298+H298+I298+J298),0)</f>
        <v>6774</v>
      </c>
      <c r="L298" s="43"/>
      <c r="M298" s="43"/>
      <c r="N298" s="43"/>
      <c r="O298" s="43"/>
      <c r="P298" s="43"/>
      <c r="Q298" s="43"/>
      <c r="R298" s="13">
        <v>0</v>
      </c>
      <c r="S298" s="43"/>
      <c r="T298" s="10">
        <f t="shared" si="264"/>
        <v>0</v>
      </c>
      <c r="U298" s="10">
        <f t="shared" ref="U298" si="356">K298-T298</f>
        <v>6774</v>
      </c>
      <c r="V298" s="9"/>
      <c r="W298" s="9"/>
      <c r="X298" s="12"/>
    </row>
    <row r="299" spans="1:24" ht="21.75" customHeight="1" x14ac:dyDescent="0.25">
      <c r="A299" s="37" t="s">
        <v>58</v>
      </c>
      <c r="B299" s="9">
        <v>0</v>
      </c>
      <c r="C299" s="36">
        <v>0</v>
      </c>
      <c r="D299" s="10">
        <f t="shared" ref="D299" si="357">ROUND((B299*C299%),0)</f>
        <v>0</v>
      </c>
      <c r="E299" s="35">
        <v>0</v>
      </c>
      <c r="F299" s="10">
        <f t="shared" ref="F299" si="358">B299*E299%</f>
        <v>0</v>
      </c>
      <c r="G299" s="35">
        <v>0</v>
      </c>
      <c r="H299" s="10">
        <f t="shared" ref="H299" si="359">(B299+D299)*G299%</f>
        <v>0</v>
      </c>
      <c r="I299" s="10">
        <v>0</v>
      </c>
      <c r="J299" s="9">
        <v>0</v>
      </c>
      <c r="K299" s="11">
        <f t="shared" ref="K299" si="360">ROUND((B299+D299+F299+H299+I299+J299),0)</f>
        <v>0</v>
      </c>
      <c r="L299" s="9">
        <f t="shared" ref="L299" si="361">L298</f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13">
        <v>0</v>
      </c>
      <c r="S299" s="9">
        <v>0</v>
      </c>
      <c r="T299" s="10">
        <f t="shared" si="264"/>
        <v>0</v>
      </c>
      <c r="U299" s="10">
        <f t="shared" ref="U299" si="362">K299-T299</f>
        <v>0</v>
      </c>
      <c r="V299" s="9"/>
      <c r="W299" s="9"/>
      <c r="X299" s="12"/>
    </row>
    <row r="300" spans="1:24" ht="21.75" customHeight="1" x14ac:dyDescent="0.25">
      <c r="A300" s="37">
        <v>42675</v>
      </c>
      <c r="B300" s="9">
        <f>B296</f>
        <v>19570</v>
      </c>
      <c r="C300" s="36">
        <v>132</v>
      </c>
      <c r="D300" s="10">
        <f t="shared" si="287"/>
        <v>25832</v>
      </c>
      <c r="E300" s="35">
        <v>0</v>
      </c>
      <c r="F300" s="10">
        <f t="shared" si="312"/>
        <v>0</v>
      </c>
      <c r="G300" s="35">
        <v>0</v>
      </c>
      <c r="H300" s="10">
        <f t="shared" si="313"/>
        <v>0</v>
      </c>
      <c r="I300" s="10">
        <f t="shared" si="260"/>
        <v>1957</v>
      </c>
      <c r="J300" s="9"/>
      <c r="K300" s="11">
        <f t="shared" si="288"/>
        <v>47359</v>
      </c>
      <c r="L300" s="9">
        <f>L296</f>
        <v>1450</v>
      </c>
      <c r="M300" s="9">
        <f>M296</f>
        <v>900</v>
      </c>
      <c r="N300" s="9">
        <v>0</v>
      </c>
      <c r="O300" s="9">
        <f>O296</f>
        <v>325</v>
      </c>
      <c r="P300" s="9">
        <f>P296</f>
        <v>0</v>
      </c>
      <c r="Q300" s="9">
        <v>0</v>
      </c>
      <c r="R300" s="13">
        <v>0</v>
      </c>
      <c r="S300" s="9">
        <v>0</v>
      </c>
      <c r="T300" s="10">
        <f t="shared" si="264"/>
        <v>2675</v>
      </c>
      <c r="U300" s="10">
        <f t="shared" si="328"/>
        <v>44684</v>
      </c>
      <c r="V300" s="9"/>
      <c r="W300" s="9"/>
      <c r="X300" s="12"/>
    </row>
    <row r="301" spans="1:24" ht="21.75" customHeight="1" x14ac:dyDescent="0.25">
      <c r="A301" s="37">
        <v>42705</v>
      </c>
      <c r="B301" s="9">
        <f>B300</f>
        <v>19570</v>
      </c>
      <c r="C301" s="36">
        <v>132</v>
      </c>
      <c r="D301" s="10">
        <f t="shared" si="287"/>
        <v>25832</v>
      </c>
      <c r="E301" s="35">
        <v>0</v>
      </c>
      <c r="F301" s="10">
        <f t="shared" si="312"/>
        <v>0</v>
      </c>
      <c r="G301" s="35">
        <v>0</v>
      </c>
      <c r="H301" s="10">
        <f t="shared" si="313"/>
        <v>0</v>
      </c>
      <c r="I301" s="10">
        <f t="shared" si="260"/>
        <v>1957</v>
      </c>
      <c r="J301" s="9"/>
      <c r="K301" s="11">
        <f t="shared" si="288"/>
        <v>47359</v>
      </c>
      <c r="L301" s="9">
        <f t="shared" ref="L301" si="363">L300</f>
        <v>1450</v>
      </c>
      <c r="M301" s="9">
        <f t="shared" ref="M301:M303" si="364">M300</f>
        <v>900</v>
      </c>
      <c r="N301" s="9">
        <v>0</v>
      </c>
      <c r="O301" s="9">
        <f t="shared" ref="O301:P303" si="365">O300</f>
        <v>325</v>
      </c>
      <c r="P301" s="9">
        <f t="shared" si="365"/>
        <v>0</v>
      </c>
      <c r="Q301" s="9">
        <v>0</v>
      </c>
      <c r="R301" s="13">
        <v>0</v>
      </c>
      <c r="S301" s="9">
        <v>0</v>
      </c>
      <c r="T301" s="10">
        <f t="shared" si="264"/>
        <v>2675</v>
      </c>
      <c r="U301" s="10">
        <f t="shared" si="328"/>
        <v>44684</v>
      </c>
      <c r="V301" s="9"/>
      <c r="W301" s="9"/>
      <c r="X301" s="12"/>
    </row>
    <row r="302" spans="1:24" ht="21.75" customHeight="1" x14ac:dyDescent="0.25">
      <c r="A302" s="37">
        <v>42736</v>
      </c>
      <c r="B302" s="9">
        <f>B301</f>
        <v>19570</v>
      </c>
      <c r="C302" s="36">
        <v>132</v>
      </c>
      <c r="D302" s="10">
        <f t="shared" si="287"/>
        <v>25832</v>
      </c>
      <c r="E302" s="35">
        <v>0</v>
      </c>
      <c r="F302" s="10">
        <f t="shared" si="312"/>
        <v>0</v>
      </c>
      <c r="G302" s="35">
        <v>0</v>
      </c>
      <c r="H302" s="10">
        <f t="shared" si="313"/>
        <v>0</v>
      </c>
      <c r="I302" s="10">
        <f t="shared" si="260"/>
        <v>1957</v>
      </c>
      <c r="J302" s="9"/>
      <c r="K302" s="11">
        <f t="shared" si="288"/>
        <v>47359</v>
      </c>
      <c r="L302" s="9">
        <f t="shared" ref="L302" si="366">L301</f>
        <v>1450</v>
      </c>
      <c r="M302" s="9">
        <f t="shared" si="364"/>
        <v>900</v>
      </c>
      <c r="N302" s="9">
        <v>0</v>
      </c>
      <c r="O302" s="9">
        <f t="shared" si="365"/>
        <v>325</v>
      </c>
      <c r="P302" s="9">
        <f t="shared" si="365"/>
        <v>0</v>
      </c>
      <c r="Q302" s="9">
        <v>0</v>
      </c>
      <c r="R302" s="13">
        <v>0</v>
      </c>
      <c r="S302" s="9">
        <v>0</v>
      </c>
      <c r="T302" s="10">
        <f t="shared" si="264"/>
        <v>2675</v>
      </c>
      <c r="U302" s="10">
        <f t="shared" si="328"/>
        <v>44684</v>
      </c>
      <c r="V302" s="9"/>
      <c r="W302" s="9"/>
      <c r="X302" s="12"/>
    </row>
    <row r="303" spans="1:24" ht="21.75" customHeight="1" x14ac:dyDescent="0.25">
      <c r="A303" s="37">
        <v>42767</v>
      </c>
      <c r="B303" s="9">
        <f>B302</f>
        <v>19570</v>
      </c>
      <c r="C303" s="36">
        <v>132</v>
      </c>
      <c r="D303" s="10">
        <f t="shared" si="287"/>
        <v>25832</v>
      </c>
      <c r="E303" s="35">
        <v>0</v>
      </c>
      <c r="F303" s="10">
        <f t="shared" si="312"/>
        <v>0</v>
      </c>
      <c r="G303" s="35">
        <v>0</v>
      </c>
      <c r="H303" s="10">
        <f t="shared" si="313"/>
        <v>0</v>
      </c>
      <c r="I303" s="10">
        <f t="shared" si="260"/>
        <v>1957</v>
      </c>
      <c r="J303" s="9"/>
      <c r="K303" s="11">
        <f t="shared" si="288"/>
        <v>47359</v>
      </c>
      <c r="L303" s="9">
        <f t="shared" ref="L303" si="367">L302</f>
        <v>1450</v>
      </c>
      <c r="M303" s="9">
        <f t="shared" si="364"/>
        <v>900</v>
      </c>
      <c r="N303" s="9">
        <v>0</v>
      </c>
      <c r="O303" s="9">
        <f t="shared" si="365"/>
        <v>325</v>
      </c>
      <c r="P303" s="9">
        <f t="shared" si="365"/>
        <v>0</v>
      </c>
      <c r="Q303" s="9">
        <v>0</v>
      </c>
      <c r="R303" s="13">
        <v>0</v>
      </c>
      <c r="S303" s="9">
        <v>0</v>
      </c>
      <c r="T303" s="10">
        <f t="shared" si="264"/>
        <v>2675</v>
      </c>
      <c r="U303" s="10">
        <f t="shared" si="328"/>
        <v>44684</v>
      </c>
      <c r="V303" s="9"/>
      <c r="W303" s="9"/>
      <c r="X303" s="12"/>
    </row>
    <row r="304" spans="1:24" ht="21.75" customHeight="1" x14ac:dyDescent="0.25">
      <c r="A304" s="37" t="s">
        <v>60</v>
      </c>
      <c r="B304" s="9">
        <v>0</v>
      </c>
      <c r="C304" s="36">
        <v>0</v>
      </c>
      <c r="D304" s="10">
        <f t="shared" si="287"/>
        <v>0</v>
      </c>
      <c r="E304" s="35">
        <v>0</v>
      </c>
      <c r="F304" s="10">
        <f t="shared" si="312"/>
        <v>0</v>
      </c>
      <c r="G304" s="35">
        <v>0</v>
      </c>
      <c r="H304" s="10">
        <f t="shared" si="313"/>
        <v>0</v>
      </c>
      <c r="I304" s="10">
        <v>0</v>
      </c>
      <c r="J304" s="9">
        <v>0</v>
      </c>
      <c r="K304" s="11">
        <f t="shared" si="288"/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13">
        <v>0</v>
      </c>
      <c r="S304" s="9">
        <v>0</v>
      </c>
      <c r="T304" s="10">
        <f t="shared" ref="T304" si="368">SUM(L304:S304)</f>
        <v>0</v>
      </c>
      <c r="U304" s="10">
        <f t="shared" si="328"/>
        <v>0</v>
      </c>
      <c r="V304" s="9"/>
      <c r="W304" s="9"/>
      <c r="X304" s="12"/>
    </row>
    <row r="305" spans="1:24" ht="21.75" customHeight="1" x14ac:dyDescent="0.25">
      <c r="A305" s="37">
        <v>42795</v>
      </c>
      <c r="B305" s="9">
        <f>B303</f>
        <v>19570</v>
      </c>
      <c r="C305" s="36">
        <v>132</v>
      </c>
      <c r="D305" s="10">
        <f t="shared" si="287"/>
        <v>25832</v>
      </c>
      <c r="E305" s="35">
        <v>0</v>
      </c>
      <c r="F305" s="10">
        <f t="shared" si="312"/>
        <v>0</v>
      </c>
      <c r="G305" s="35">
        <v>0</v>
      </c>
      <c r="H305" s="10">
        <f t="shared" si="313"/>
        <v>0</v>
      </c>
      <c r="I305" s="10">
        <f t="shared" si="260"/>
        <v>1957</v>
      </c>
      <c r="J305" s="9"/>
      <c r="K305" s="11">
        <f t="shared" si="288"/>
        <v>47359</v>
      </c>
      <c r="L305" s="9">
        <f t="shared" ref="L305" si="369">L303</f>
        <v>1450</v>
      </c>
      <c r="M305" s="9">
        <f>M303</f>
        <v>900</v>
      </c>
      <c r="N305" s="9">
        <v>0</v>
      </c>
      <c r="O305" s="9">
        <f>O303</f>
        <v>325</v>
      </c>
      <c r="P305" s="9">
        <f>P303</f>
        <v>0</v>
      </c>
      <c r="Q305" s="9">
        <v>0</v>
      </c>
      <c r="R305" s="13">
        <v>0</v>
      </c>
      <c r="S305" s="9">
        <v>0</v>
      </c>
      <c r="T305" s="10">
        <f t="shared" si="264"/>
        <v>2675</v>
      </c>
      <c r="U305" s="10">
        <f t="shared" si="328"/>
        <v>44684</v>
      </c>
      <c r="V305" s="6"/>
      <c r="W305" s="9"/>
      <c r="X305" s="12"/>
    </row>
    <row r="306" spans="1:24" ht="21.75" customHeight="1" x14ac:dyDescent="0.25">
      <c r="A306" s="37" t="s">
        <v>39</v>
      </c>
      <c r="B306" s="9">
        <v>0</v>
      </c>
      <c r="C306" s="36">
        <v>0</v>
      </c>
      <c r="D306" s="10">
        <f>(D309-D305)*4</f>
        <v>3132</v>
      </c>
      <c r="E306" s="35">
        <v>0</v>
      </c>
      <c r="F306" s="10">
        <f t="shared" ref="F306" si="370">B306*E306%</f>
        <v>0</v>
      </c>
      <c r="G306" s="35">
        <v>0</v>
      </c>
      <c r="H306" s="10">
        <f t="shared" ref="H306" si="371">(B306+D306)*G306%</f>
        <v>0</v>
      </c>
      <c r="I306" s="10">
        <f t="shared" ref="I306" si="372">ROUND((B306)*10%,0)</f>
        <v>0</v>
      </c>
      <c r="J306" s="9"/>
      <c r="K306" s="11">
        <f t="shared" ref="K306" si="373">ROUND((B306+D306+F306+H306+I306+J306),0)</f>
        <v>3132</v>
      </c>
      <c r="L306" s="9">
        <f>K306</f>
        <v>3132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13">
        <v>0</v>
      </c>
      <c r="S306" s="9">
        <v>0</v>
      </c>
      <c r="T306" s="10">
        <f t="shared" ref="T306" si="374">SUM(L306:S306)</f>
        <v>3132</v>
      </c>
      <c r="U306" s="10">
        <f t="shared" ref="U306" si="375">K306-T306</f>
        <v>0</v>
      </c>
      <c r="V306" s="9"/>
      <c r="W306" s="9"/>
      <c r="X306" s="12"/>
    </row>
    <row r="307" spans="1:24" ht="21.75" customHeight="1" x14ac:dyDescent="0.25">
      <c r="A307" s="37">
        <v>42826</v>
      </c>
      <c r="B307" s="9">
        <f>B305</f>
        <v>19570</v>
      </c>
      <c r="C307" s="36">
        <v>136</v>
      </c>
      <c r="D307" s="10">
        <f t="shared" si="287"/>
        <v>26615</v>
      </c>
      <c r="E307" s="35">
        <v>0</v>
      </c>
      <c r="F307" s="10">
        <f t="shared" si="312"/>
        <v>0</v>
      </c>
      <c r="G307" s="35">
        <v>0</v>
      </c>
      <c r="H307" s="10">
        <f t="shared" si="313"/>
        <v>0</v>
      </c>
      <c r="I307" s="10">
        <f t="shared" si="260"/>
        <v>1957</v>
      </c>
      <c r="J307" s="9"/>
      <c r="K307" s="11">
        <f t="shared" si="288"/>
        <v>48142</v>
      </c>
      <c r="L307" s="9">
        <f>L305</f>
        <v>1450</v>
      </c>
      <c r="M307" s="9">
        <f>M305</f>
        <v>900</v>
      </c>
      <c r="N307" s="9">
        <v>0</v>
      </c>
      <c r="O307" s="9">
        <f>O305</f>
        <v>325</v>
      </c>
      <c r="P307" s="9">
        <f>P305</f>
        <v>0</v>
      </c>
      <c r="Q307" s="9">
        <v>0</v>
      </c>
      <c r="R307" s="13">
        <v>0</v>
      </c>
      <c r="S307" s="9">
        <v>253</v>
      </c>
      <c r="T307" s="10">
        <f t="shared" si="264"/>
        <v>2928</v>
      </c>
      <c r="U307" s="10">
        <f t="shared" si="328"/>
        <v>45214</v>
      </c>
      <c r="V307" s="9"/>
      <c r="W307" s="9"/>
      <c r="X307" s="12"/>
    </row>
    <row r="308" spans="1:24" ht="21.75" customHeight="1" x14ac:dyDescent="0.25">
      <c r="A308" s="37">
        <v>42856</v>
      </c>
      <c r="B308" s="9">
        <f>B307</f>
        <v>19570</v>
      </c>
      <c r="C308" s="36">
        <v>136</v>
      </c>
      <c r="D308" s="10">
        <f t="shared" si="287"/>
        <v>26615</v>
      </c>
      <c r="E308" s="35">
        <v>0</v>
      </c>
      <c r="F308" s="10">
        <f t="shared" si="312"/>
        <v>0</v>
      </c>
      <c r="G308" s="35">
        <v>0</v>
      </c>
      <c r="H308" s="10">
        <f t="shared" si="313"/>
        <v>0</v>
      </c>
      <c r="I308" s="10">
        <f t="shared" si="260"/>
        <v>1957</v>
      </c>
      <c r="J308" s="9"/>
      <c r="K308" s="11">
        <f t="shared" si="288"/>
        <v>48142</v>
      </c>
      <c r="L308" s="9">
        <f t="shared" ref="L308" si="376">L307</f>
        <v>1450</v>
      </c>
      <c r="M308" s="9">
        <f t="shared" ref="M308:M312" si="377">M307</f>
        <v>900</v>
      </c>
      <c r="N308" s="9">
        <v>0</v>
      </c>
      <c r="O308" s="9">
        <f t="shared" ref="O308:P312" si="378">O307</f>
        <v>325</v>
      </c>
      <c r="P308" s="9">
        <f t="shared" si="378"/>
        <v>0</v>
      </c>
      <c r="Q308" s="9">
        <v>0</v>
      </c>
      <c r="R308" s="13">
        <v>0</v>
      </c>
      <c r="S308" s="9">
        <v>0</v>
      </c>
      <c r="T308" s="10">
        <f t="shared" si="264"/>
        <v>2675</v>
      </c>
      <c r="U308" s="10">
        <f t="shared" si="328"/>
        <v>45467</v>
      </c>
      <c r="V308" s="9"/>
      <c r="W308" s="9"/>
      <c r="X308" s="12"/>
    </row>
    <row r="309" spans="1:24" ht="21.75" customHeight="1" x14ac:dyDescent="0.25">
      <c r="A309" s="37">
        <v>42887</v>
      </c>
      <c r="B309" s="9">
        <f>B308</f>
        <v>19570</v>
      </c>
      <c r="C309" s="36">
        <v>136</v>
      </c>
      <c r="D309" s="10">
        <f t="shared" si="287"/>
        <v>26615</v>
      </c>
      <c r="E309" s="35">
        <v>0</v>
      </c>
      <c r="F309" s="10">
        <f t="shared" si="312"/>
        <v>0</v>
      </c>
      <c r="G309" s="35">
        <v>0</v>
      </c>
      <c r="H309" s="10">
        <f t="shared" si="313"/>
        <v>0</v>
      </c>
      <c r="I309" s="10">
        <f t="shared" si="260"/>
        <v>1957</v>
      </c>
      <c r="J309" s="9"/>
      <c r="K309" s="11">
        <f t="shared" si="288"/>
        <v>48142</v>
      </c>
      <c r="L309" s="9">
        <f t="shared" ref="L309" si="379">L308</f>
        <v>1450</v>
      </c>
      <c r="M309" s="9">
        <f t="shared" si="377"/>
        <v>900</v>
      </c>
      <c r="N309" s="9">
        <v>0</v>
      </c>
      <c r="O309" s="9">
        <f t="shared" si="378"/>
        <v>325</v>
      </c>
      <c r="P309" s="9">
        <f t="shared" si="378"/>
        <v>0</v>
      </c>
      <c r="Q309" s="9">
        <v>0</v>
      </c>
      <c r="R309" s="13">
        <v>0</v>
      </c>
      <c r="S309" s="9">
        <v>0</v>
      </c>
      <c r="T309" s="10">
        <f t="shared" si="264"/>
        <v>2675</v>
      </c>
      <c r="U309" s="10">
        <f t="shared" si="328"/>
        <v>45467</v>
      </c>
      <c r="V309" s="9"/>
      <c r="W309" s="9"/>
      <c r="X309" s="12"/>
    </row>
    <row r="310" spans="1:24" ht="21.75" customHeight="1" x14ac:dyDescent="0.25">
      <c r="A310" s="37">
        <v>42917</v>
      </c>
      <c r="B310" s="9">
        <f>CEILING(ROUNDUP((B309*1.03),0),10)</f>
        <v>20160</v>
      </c>
      <c r="C310" s="36">
        <v>136</v>
      </c>
      <c r="D310" s="10">
        <f t="shared" si="287"/>
        <v>27418</v>
      </c>
      <c r="E310" s="35">
        <v>0</v>
      </c>
      <c r="F310" s="10">
        <f t="shared" si="312"/>
        <v>0</v>
      </c>
      <c r="G310" s="35">
        <v>0</v>
      </c>
      <c r="H310" s="10">
        <f t="shared" si="313"/>
        <v>0</v>
      </c>
      <c r="I310" s="10">
        <f t="shared" si="260"/>
        <v>2016</v>
      </c>
      <c r="J310" s="9"/>
      <c r="K310" s="11">
        <f t="shared" si="288"/>
        <v>49594</v>
      </c>
      <c r="L310" s="9">
        <f t="shared" ref="L310" si="380">L309</f>
        <v>1450</v>
      </c>
      <c r="M310" s="9">
        <f t="shared" si="377"/>
        <v>900</v>
      </c>
      <c r="N310" s="9">
        <v>0</v>
      </c>
      <c r="O310" s="9">
        <f t="shared" si="378"/>
        <v>325</v>
      </c>
      <c r="P310" s="9">
        <f t="shared" si="378"/>
        <v>0</v>
      </c>
      <c r="Q310" s="9">
        <v>0</v>
      </c>
      <c r="R310" s="13">
        <v>0</v>
      </c>
      <c r="S310" s="9">
        <v>0</v>
      </c>
      <c r="T310" s="10">
        <f t="shared" si="264"/>
        <v>2675</v>
      </c>
      <c r="U310" s="10">
        <f t="shared" si="328"/>
        <v>46919</v>
      </c>
      <c r="V310" s="9"/>
      <c r="W310" s="9"/>
      <c r="X310" s="12"/>
    </row>
    <row r="311" spans="1:24" ht="21.75" customHeight="1" x14ac:dyDescent="0.25">
      <c r="A311" s="37">
        <v>42948</v>
      </c>
      <c r="B311" s="9">
        <f>B310</f>
        <v>20160</v>
      </c>
      <c r="C311" s="36">
        <v>136</v>
      </c>
      <c r="D311" s="10">
        <f t="shared" si="287"/>
        <v>27418</v>
      </c>
      <c r="E311" s="35">
        <v>0</v>
      </c>
      <c r="F311" s="10">
        <f t="shared" si="312"/>
        <v>0</v>
      </c>
      <c r="G311" s="35">
        <v>0</v>
      </c>
      <c r="H311" s="10">
        <f t="shared" si="313"/>
        <v>0</v>
      </c>
      <c r="I311" s="10">
        <f t="shared" si="260"/>
        <v>2016</v>
      </c>
      <c r="J311" s="9"/>
      <c r="K311" s="11">
        <f t="shared" si="288"/>
        <v>49594</v>
      </c>
      <c r="L311" s="9">
        <f t="shared" ref="L311" si="381">L310</f>
        <v>1450</v>
      </c>
      <c r="M311" s="9">
        <f t="shared" si="377"/>
        <v>900</v>
      </c>
      <c r="N311" s="9">
        <v>0</v>
      </c>
      <c r="O311" s="9">
        <f t="shared" si="378"/>
        <v>325</v>
      </c>
      <c r="P311" s="9">
        <f t="shared" si="378"/>
        <v>0</v>
      </c>
      <c r="Q311" s="9">
        <v>0</v>
      </c>
      <c r="R311" s="13">
        <v>0</v>
      </c>
      <c r="S311" s="9">
        <v>0</v>
      </c>
      <c r="T311" s="10">
        <f t="shared" si="264"/>
        <v>2675</v>
      </c>
      <c r="U311" s="10">
        <f t="shared" si="328"/>
        <v>46919</v>
      </c>
      <c r="V311" s="9"/>
      <c r="W311" s="9"/>
      <c r="X311" s="12"/>
    </row>
    <row r="312" spans="1:24" ht="21.75" customHeight="1" x14ac:dyDescent="0.25">
      <c r="A312" s="37">
        <v>42979</v>
      </c>
      <c r="B312" s="9">
        <f>B311</f>
        <v>20160</v>
      </c>
      <c r="C312" s="36">
        <v>136</v>
      </c>
      <c r="D312" s="10">
        <f t="shared" si="287"/>
        <v>27418</v>
      </c>
      <c r="E312" s="35">
        <v>0</v>
      </c>
      <c r="F312" s="10">
        <f t="shared" si="312"/>
        <v>0</v>
      </c>
      <c r="G312" s="35">
        <v>0</v>
      </c>
      <c r="H312" s="10">
        <f t="shared" si="313"/>
        <v>0</v>
      </c>
      <c r="I312" s="10">
        <f t="shared" si="260"/>
        <v>2016</v>
      </c>
      <c r="J312" s="9"/>
      <c r="K312" s="11">
        <f t="shared" si="288"/>
        <v>49594</v>
      </c>
      <c r="L312" s="9">
        <f t="shared" ref="L312" si="382">L311</f>
        <v>1450</v>
      </c>
      <c r="M312" s="9">
        <f t="shared" si="377"/>
        <v>900</v>
      </c>
      <c r="N312" s="9">
        <v>0</v>
      </c>
      <c r="O312" s="9">
        <f t="shared" si="378"/>
        <v>325</v>
      </c>
      <c r="P312" s="9">
        <f t="shared" si="378"/>
        <v>0</v>
      </c>
      <c r="Q312" s="9">
        <v>0</v>
      </c>
      <c r="R312" s="13">
        <v>0</v>
      </c>
      <c r="S312" s="9">
        <v>0</v>
      </c>
      <c r="T312" s="10">
        <f t="shared" si="264"/>
        <v>2675</v>
      </c>
      <c r="U312" s="10">
        <f t="shared" si="328"/>
        <v>46919</v>
      </c>
      <c r="V312" s="9"/>
      <c r="W312" s="9"/>
      <c r="X312" s="12"/>
    </row>
    <row r="313" spans="1:24" ht="21.75" customHeight="1" x14ac:dyDescent="0.25">
      <c r="A313" s="37" t="s">
        <v>40</v>
      </c>
      <c r="B313" s="9">
        <v>0</v>
      </c>
      <c r="C313" s="36">
        <v>3</v>
      </c>
      <c r="D313" s="10">
        <f>((B310*C313)%)*3</f>
        <v>1814.3999999999999</v>
      </c>
      <c r="E313" s="35">
        <v>0</v>
      </c>
      <c r="F313" s="10">
        <f t="shared" si="312"/>
        <v>0</v>
      </c>
      <c r="G313" s="35">
        <v>0</v>
      </c>
      <c r="H313" s="10">
        <f t="shared" si="313"/>
        <v>0</v>
      </c>
      <c r="I313" s="10">
        <f t="shared" si="260"/>
        <v>0</v>
      </c>
      <c r="J313" s="9"/>
      <c r="K313" s="11">
        <f t="shared" si="288"/>
        <v>1814</v>
      </c>
      <c r="L313" s="9">
        <f t="shared" ref="L313" si="383">L312</f>
        <v>1450</v>
      </c>
      <c r="M313" s="9">
        <v>0</v>
      </c>
      <c r="N313" s="9">
        <v>0</v>
      </c>
      <c r="O313" s="9">
        <v>0</v>
      </c>
      <c r="P313" s="9">
        <v>0</v>
      </c>
      <c r="Q313" s="9">
        <v>0</v>
      </c>
      <c r="R313" s="13">
        <v>0</v>
      </c>
      <c r="S313" s="9">
        <v>0</v>
      </c>
      <c r="T313" s="10">
        <f t="shared" si="264"/>
        <v>1450</v>
      </c>
      <c r="U313" s="10">
        <f t="shared" si="328"/>
        <v>364</v>
      </c>
      <c r="V313" s="9"/>
      <c r="W313" s="9"/>
      <c r="X313" s="12"/>
    </row>
    <row r="314" spans="1:24" ht="21.75" customHeight="1" x14ac:dyDescent="0.25">
      <c r="A314" s="44" t="s">
        <v>45</v>
      </c>
      <c r="B314" s="43"/>
      <c r="C314" s="36"/>
      <c r="D314" s="10"/>
      <c r="E314" s="35"/>
      <c r="F314" s="10"/>
      <c r="G314" s="35"/>
      <c r="H314" s="10"/>
      <c r="I314" s="10"/>
      <c r="J314" s="9">
        <v>6774</v>
      </c>
      <c r="K314" s="11">
        <f>ROUND((B314+D314+F314+H314+I314+J314),0)</f>
        <v>6774</v>
      </c>
      <c r="L314" s="43"/>
      <c r="M314" s="43"/>
      <c r="N314" s="43"/>
      <c r="O314" s="43"/>
      <c r="P314" s="43"/>
      <c r="Q314" s="43"/>
      <c r="R314" s="13">
        <v>0</v>
      </c>
      <c r="S314" s="43"/>
      <c r="T314" s="10">
        <f>SUM(L314:S314)</f>
        <v>0</v>
      </c>
      <c r="U314" s="10">
        <f>K314-T314</f>
        <v>6774</v>
      </c>
      <c r="V314" s="9"/>
      <c r="W314" s="9"/>
      <c r="X314" s="12"/>
    </row>
    <row r="315" spans="1:24" ht="21.75" customHeight="1" x14ac:dyDescent="0.25">
      <c r="A315" s="37" t="s">
        <v>58</v>
      </c>
      <c r="B315" s="9">
        <v>0</v>
      </c>
      <c r="C315" s="36">
        <v>0</v>
      </c>
      <c r="D315" s="10">
        <f>ROUND((B315*C315%),0)</f>
        <v>0</v>
      </c>
      <c r="E315" s="35">
        <v>0</v>
      </c>
      <c r="F315" s="10">
        <f>B315*E315%</f>
        <v>0</v>
      </c>
      <c r="G315" s="35">
        <v>0</v>
      </c>
      <c r="H315" s="10">
        <f>(B315+D315)*G315%</f>
        <v>0</v>
      </c>
      <c r="I315" s="10">
        <v>0</v>
      </c>
      <c r="J315" s="9">
        <v>0</v>
      </c>
      <c r="K315" s="11">
        <f>ROUND((B315+D315+F315+H315+I315+J315),0)</f>
        <v>0</v>
      </c>
      <c r="L315" s="9">
        <f t="shared" ref="L315" si="384">L314</f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13">
        <v>0</v>
      </c>
      <c r="S315" s="9">
        <v>0</v>
      </c>
      <c r="T315" s="10">
        <f>SUM(L315:S315)</f>
        <v>0</v>
      </c>
      <c r="U315" s="10">
        <f>K315-T315</f>
        <v>0</v>
      </c>
      <c r="V315" s="9"/>
      <c r="W315" s="9"/>
      <c r="X315" s="12"/>
    </row>
    <row r="316" spans="1:24" ht="21.75" customHeight="1" x14ac:dyDescent="0.25">
      <c r="A316" s="37" t="s">
        <v>60</v>
      </c>
      <c r="B316" s="9">
        <v>0</v>
      </c>
      <c r="C316" s="36">
        <v>0</v>
      </c>
      <c r="D316" s="10">
        <f t="shared" ref="D316" si="385">ROUND((B316*C316%),0)</f>
        <v>0</v>
      </c>
      <c r="E316" s="35">
        <v>0</v>
      </c>
      <c r="F316" s="10">
        <f t="shared" ref="F316" si="386">B316*E316%</f>
        <v>0</v>
      </c>
      <c r="G316" s="35">
        <v>0</v>
      </c>
      <c r="H316" s="10">
        <f t="shared" ref="H316" si="387">(B316+D316)*G316%</f>
        <v>0</v>
      </c>
      <c r="I316" s="10">
        <v>0</v>
      </c>
      <c r="J316" s="9">
        <v>0</v>
      </c>
      <c r="K316" s="11">
        <f t="shared" ref="K316" si="388">ROUND((B316+D316+F316+H316+I316+J316),0)</f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v>0</v>
      </c>
      <c r="R316" s="13">
        <v>0</v>
      </c>
      <c r="S316" s="9">
        <v>0</v>
      </c>
      <c r="T316" s="10">
        <f t="shared" ref="T316" si="389">SUM(L316:S316)</f>
        <v>0</v>
      </c>
      <c r="U316" s="10">
        <f t="shared" ref="U316" si="390">K316-T316</f>
        <v>0</v>
      </c>
      <c r="V316" s="9"/>
      <c r="W316" s="9"/>
      <c r="X316" s="12"/>
    </row>
    <row r="317" spans="1:24" ht="21.75" customHeight="1" x14ac:dyDescent="0.25">
      <c r="A317" s="37">
        <v>43009</v>
      </c>
      <c r="B317" s="9">
        <v>47900</v>
      </c>
      <c r="C317" s="36">
        <v>5</v>
      </c>
      <c r="D317" s="10">
        <f t="shared" si="287"/>
        <v>2395</v>
      </c>
      <c r="E317" s="35">
        <v>0</v>
      </c>
      <c r="F317" s="10">
        <f t="shared" si="312"/>
        <v>0</v>
      </c>
      <c r="G317" s="35">
        <v>0</v>
      </c>
      <c r="H317" s="10">
        <f t="shared" si="313"/>
        <v>0</v>
      </c>
      <c r="I317" s="10">
        <f>ROUND((B317)*8%,0)</f>
        <v>3832</v>
      </c>
      <c r="J317" s="9"/>
      <c r="K317" s="11">
        <f t="shared" si="288"/>
        <v>54127</v>
      </c>
      <c r="L317" s="9">
        <f t="shared" ref="L317" si="391">L313</f>
        <v>1450</v>
      </c>
      <c r="M317" s="9">
        <f>M312</f>
        <v>900</v>
      </c>
      <c r="N317" s="9">
        <v>0</v>
      </c>
      <c r="O317" s="9">
        <f>O312</f>
        <v>325</v>
      </c>
      <c r="P317" s="9">
        <f>P312</f>
        <v>0</v>
      </c>
      <c r="Q317" s="9">
        <v>0</v>
      </c>
      <c r="R317" s="13">
        <v>0</v>
      </c>
      <c r="S317" s="9">
        <v>0</v>
      </c>
      <c r="T317" s="10">
        <f t="shared" ref="T317:T321" si="392">SUM(L317:S317)</f>
        <v>2675</v>
      </c>
      <c r="U317" s="10">
        <f t="shared" si="328"/>
        <v>51452</v>
      </c>
      <c r="V317" s="9"/>
      <c r="W317" s="9"/>
      <c r="X317" s="12"/>
    </row>
    <row r="318" spans="1:24" ht="21.75" customHeight="1" x14ac:dyDescent="0.25">
      <c r="A318" s="37">
        <v>43040</v>
      </c>
      <c r="B318" s="9">
        <f>B317</f>
        <v>47900</v>
      </c>
      <c r="C318" s="36">
        <v>5</v>
      </c>
      <c r="D318" s="10">
        <f t="shared" si="287"/>
        <v>2395</v>
      </c>
      <c r="E318" s="35">
        <v>0</v>
      </c>
      <c r="F318" s="10">
        <f t="shared" si="312"/>
        <v>0</v>
      </c>
      <c r="G318" s="35">
        <v>0</v>
      </c>
      <c r="H318" s="10">
        <f t="shared" si="313"/>
        <v>0</v>
      </c>
      <c r="I318" s="10">
        <f t="shared" ref="I318:I322" si="393">ROUND((B318)*8%,0)</f>
        <v>3832</v>
      </c>
      <c r="J318" s="9"/>
      <c r="K318" s="11">
        <f t="shared" si="288"/>
        <v>54127</v>
      </c>
      <c r="L318" s="9">
        <f>L317</f>
        <v>1450</v>
      </c>
      <c r="M318" s="9">
        <f>M317</f>
        <v>900</v>
      </c>
      <c r="N318" s="9">
        <v>0</v>
      </c>
      <c r="O318" s="9">
        <f>O317</f>
        <v>325</v>
      </c>
      <c r="P318" s="9">
        <f>P317</f>
        <v>0</v>
      </c>
      <c r="Q318" s="9">
        <v>0</v>
      </c>
      <c r="R318" s="13">
        <v>0</v>
      </c>
      <c r="S318" s="9">
        <v>0</v>
      </c>
      <c r="T318" s="10">
        <f t="shared" si="392"/>
        <v>2675</v>
      </c>
      <c r="U318" s="10">
        <f t="shared" si="328"/>
        <v>51452</v>
      </c>
      <c r="V318" s="9"/>
      <c r="W318" s="9"/>
      <c r="X318" s="12"/>
    </row>
    <row r="319" spans="1:24" s="20" customFormat="1" ht="21.75" customHeight="1" x14ac:dyDescent="0.25">
      <c r="A319" s="37">
        <v>43070</v>
      </c>
      <c r="B319" s="9">
        <f>B317</f>
        <v>47900</v>
      </c>
      <c r="C319" s="36">
        <v>5</v>
      </c>
      <c r="D319" s="10">
        <f t="shared" ref="D319:D320" si="394">ROUND((B319*C319%),0)</f>
        <v>2395</v>
      </c>
      <c r="E319" s="35">
        <v>0</v>
      </c>
      <c r="F319" s="10">
        <f t="shared" ref="F319:F320" si="395">B319*E319%</f>
        <v>0</v>
      </c>
      <c r="G319" s="35">
        <v>0</v>
      </c>
      <c r="H319" s="10">
        <f t="shared" ref="H319:H320" si="396">(B319+D319)*G319%</f>
        <v>0</v>
      </c>
      <c r="I319" s="10">
        <f t="shared" si="393"/>
        <v>3832</v>
      </c>
      <c r="J319" s="9"/>
      <c r="K319" s="11">
        <f t="shared" ref="K319:K320" si="397">ROUND((B319+D319+F319+H319+I319+J319),0)</f>
        <v>54127</v>
      </c>
      <c r="L319" s="9">
        <f>L317</f>
        <v>1450</v>
      </c>
      <c r="M319" s="9">
        <f>M317</f>
        <v>900</v>
      </c>
      <c r="N319" s="9">
        <v>0</v>
      </c>
      <c r="O319" s="9">
        <f>O317</f>
        <v>325</v>
      </c>
      <c r="P319" s="9">
        <f>P317</f>
        <v>0</v>
      </c>
      <c r="Q319" s="9">
        <v>0</v>
      </c>
      <c r="R319" s="13">
        <v>0</v>
      </c>
      <c r="S319" s="9">
        <v>0</v>
      </c>
      <c r="T319" s="10">
        <f t="shared" ref="T319:T320" si="398">SUM(L319:S319)</f>
        <v>2675</v>
      </c>
      <c r="U319" s="10">
        <f t="shared" ref="U319:U320" si="399">K319-T319</f>
        <v>51452</v>
      </c>
      <c r="V319" s="9"/>
      <c r="W319" s="9"/>
      <c r="X319" s="12"/>
    </row>
    <row r="320" spans="1:24" s="20" customFormat="1" ht="21.75" customHeight="1" x14ac:dyDescent="0.25">
      <c r="A320" s="37">
        <v>43101</v>
      </c>
      <c r="B320" s="9">
        <f>B317</f>
        <v>47900</v>
      </c>
      <c r="C320" s="36">
        <v>5</v>
      </c>
      <c r="D320" s="10">
        <f t="shared" si="394"/>
        <v>2395</v>
      </c>
      <c r="E320" s="35">
        <v>0</v>
      </c>
      <c r="F320" s="10">
        <f t="shared" si="395"/>
        <v>0</v>
      </c>
      <c r="G320" s="35">
        <v>0</v>
      </c>
      <c r="H320" s="10">
        <f t="shared" si="396"/>
        <v>0</v>
      </c>
      <c r="I320" s="10">
        <f t="shared" si="393"/>
        <v>3832</v>
      </c>
      <c r="J320" s="9"/>
      <c r="K320" s="11">
        <f t="shared" si="397"/>
        <v>54127</v>
      </c>
      <c r="L320" s="9">
        <f>L317</f>
        <v>1450</v>
      </c>
      <c r="M320" s="9">
        <f>M317</f>
        <v>900</v>
      </c>
      <c r="N320" s="9">
        <v>0</v>
      </c>
      <c r="O320" s="9">
        <f>O317</f>
        <v>325</v>
      </c>
      <c r="P320" s="9">
        <f>P317</f>
        <v>0</v>
      </c>
      <c r="Q320" s="9">
        <v>0</v>
      </c>
      <c r="R320" s="13">
        <v>0</v>
      </c>
      <c r="S320" s="9">
        <v>0</v>
      </c>
      <c r="T320" s="10">
        <f t="shared" si="398"/>
        <v>2675</v>
      </c>
      <c r="U320" s="10">
        <f t="shared" si="399"/>
        <v>51452</v>
      </c>
      <c r="V320" s="9"/>
      <c r="W320" s="9"/>
      <c r="X320" s="12"/>
    </row>
    <row r="321" spans="1:24" s="20" customFormat="1" ht="21.75" customHeight="1" x14ac:dyDescent="0.25">
      <c r="A321" s="37">
        <v>43132</v>
      </c>
      <c r="B321" s="9">
        <f>B318</f>
        <v>47900</v>
      </c>
      <c r="C321" s="36">
        <v>5</v>
      </c>
      <c r="D321" s="10">
        <f t="shared" si="287"/>
        <v>2395</v>
      </c>
      <c r="E321" s="35">
        <v>0</v>
      </c>
      <c r="F321" s="10">
        <f t="shared" si="312"/>
        <v>0</v>
      </c>
      <c r="G321" s="35">
        <v>0</v>
      </c>
      <c r="H321" s="10">
        <f t="shared" si="313"/>
        <v>0</v>
      </c>
      <c r="I321" s="10">
        <f t="shared" si="393"/>
        <v>3832</v>
      </c>
      <c r="J321" s="9"/>
      <c r="K321" s="11">
        <f t="shared" si="288"/>
        <v>54127</v>
      </c>
      <c r="L321" s="9">
        <f>L318</f>
        <v>1450</v>
      </c>
      <c r="M321" s="9">
        <f>M318</f>
        <v>900</v>
      </c>
      <c r="N321" s="9">
        <v>0</v>
      </c>
      <c r="O321" s="9">
        <f>O318</f>
        <v>325</v>
      </c>
      <c r="P321" s="9">
        <f>P318</f>
        <v>0</v>
      </c>
      <c r="Q321" s="9">
        <v>0</v>
      </c>
      <c r="R321" s="13">
        <v>0</v>
      </c>
      <c r="S321" s="9">
        <v>0</v>
      </c>
      <c r="T321" s="10">
        <f t="shared" si="392"/>
        <v>2675</v>
      </c>
      <c r="U321" s="10">
        <f t="shared" si="328"/>
        <v>51452</v>
      </c>
      <c r="V321" s="9"/>
      <c r="W321" s="9"/>
      <c r="X321" s="12"/>
    </row>
    <row r="322" spans="1:24" ht="21.75" customHeight="1" x14ac:dyDescent="0.25">
      <c r="A322" s="37" t="s">
        <v>60</v>
      </c>
      <c r="B322" s="9">
        <v>0</v>
      </c>
      <c r="C322" s="36">
        <v>0</v>
      </c>
      <c r="D322" s="10">
        <f t="shared" si="287"/>
        <v>0</v>
      </c>
      <c r="E322" s="35">
        <v>0</v>
      </c>
      <c r="F322" s="10">
        <f t="shared" si="312"/>
        <v>0</v>
      </c>
      <c r="G322" s="35">
        <v>0</v>
      </c>
      <c r="H322" s="10">
        <f t="shared" si="313"/>
        <v>0</v>
      </c>
      <c r="I322" s="10">
        <f t="shared" si="393"/>
        <v>0</v>
      </c>
      <c r="J322" s="9">
        <v>0</v>
      </c>
      <c r="K322" s="11">
        <f t="shared" si="288"/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13">
        <v>0</v>
      </c>
      <c r="S322" s="9">
        <v>0</v>
      </c>
      <c r="T322" s="10">
        <f t="shared" ref="T322" si="400">SUM(L322:S322)</f>
        <v>0</v>
      </c>
      <c r="U322" s="10">
        <f t="shared" si="328"/>
        <v>0</v>
      </c>
      <c r="V322" s="9"/>
      <c r="W322" s="9"/>
      <c r="X322" s="12"/>
    </row>
    <row r="323" spans="1:24" ht="48.75" customHeight="1" x14ac:dyDescent="0.25">
      <c r="A323" s="40"/>
      <c r="B323" s="7">
        <f>SUM(B4:B321)</f>
        <v>2573735</v>
      </c>
      <c r="C323" s="7"/>
      <c r="D323" s="7">
        <f>SUM(D4:D321)</f>
        <v>1831609.5999999999</v>
      </c>
      <c r="E323" s="7"/>
      <c r="F323" s="7">
        <f>SUM(F4:F321)</f>
        <v>17490.25</v>
      </c>
      <c r="G323" s="7"/>
      <c r="H323" s="7">
        <f>SUM(H4:H321)</f>
        <v>109236.83000000002</v>
      </c>
      <c r="I323" s="7">
        <f>SUM(I4:I321)</f>
        <v>231598</v>
      </c>
      <c r="J323" s="7">
        <f>SUM(J4:J321)</f>
        <v>66552</v>
      </c>
      <c r="K323" s="7">
        <f>SUM(K4:K321)</f>
        <v>4824659</v>
      </c>
      <c r="L323" s="7"/>
      <c r="M323" s="7"/>
      <c r="N323" s="7">
        <f>SUM(N4:N321)</f>
        <v>595.54</v>
      </c>
      <c r="O323" s="7"/>
      <c r="P323" s="7"/>
      <c r="Q323" s="7">
        <f>SUM(Q4:Q321)</f>
        <v>1000</v>
      </c>
      <c r="R323" s="7"/>
      <c r="S323" s="7">
        <f>SUM(S4:S321)</f>
        <v>3491.6400000000003</v>
      </c>
      <c r="T323" s="7">
        <f>SUM(T4:T321)</f>
        <v>445439.17999999976</v>
      </c>
      <c r="U323" s="7">
        <f>SUM(U4:U321)</f>
        <v>4379219.82</v>
      </c>
      <c r="V323" s="7"/>
      <c r="W323" s="7"/>
      <c r="X323" s="21"/>
    </row>
    <row r="324" spans="1:24" ht="21.75" customHeight="1" x14ac:dyDescent="0.25">
      <c r="A324" s="41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3"/>
    </row>
    <row r="325" spans="1:24" ht="21.75" customHeight="1" x14ac:dyDescent="0.25">
      <c r="A325" s="82" t="s">
        <v>52</v>
      </c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</row>
    <row r="326" spans="1:24" ht="21.75" customHeight="1" x14ac:dyDescent="0.25">
      <c r="A326" s="86" t="s">
        <v>51</v>
      </c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</row>
  </sheetData>
  <sheetProtection password="CF05" sheet="1" objects="1" scenarios="1" formatCells="0" formatColumns="0" formatRows="0"/>
  <mergeCells count="4">
    <mergeCell ref="A1:X1"/>
    <mergeCell ref="A2:X2"/>
    <mergeCell ref="A325:X325"/>
    <mergeCell ref="A326:X326"/>
  </mergeCells>
  <pageMargins left="0.75" right="0.75" top="1" bottom="1" header="0.5" footer="0.5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Developer's Desk</vt:lpstr>
      <vt:lpstr>NPS Version</vt:lpstr>
      <vt:lpstr>GPF 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2018-03-14T05:22:27Z</dcterms:modified>
</cp:coreProperties>
</file>